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y\Base Projects\Pharmacy_app\backend\databases\"/>
    </mc:Choice>
  </mc:AlternateContent>
  <xr:revisionPtr revIDLastSave="0" documentId="13_ncr:1_{9961F27A-9AEF-43F4-B25B-0A49DB39F200}" xr6:coauthVersionLast="47" xr6:coauthVersionMax="47" xr10:uidLastSave="{00000000-0000-0000-0000-000000000000}"/>
  <bookViews>
    <workbookView xWindow="20370" yWindow="-120" windowWidth="25440" windowHeight="15390" activeTab="5" xr2:uid="{00000000-000D-0000-FFFF-FFFF00000000}"/>
  </bookViews>
  <sheets>
    <sheet name="1" sheetId="1" r:id="rId1"/>
    <sheet name="2" sheetId="4" r:id="rId2"/>
    <sheet name="4" sheetId="6" r:id="rId3"/>
    <sheet name="3" sheetId="5" r:id="rId4"/>
    <sheet name="Chart1" sheetId="8" r:id="rId5"/>
    <sheet name="Sheet3" sheetId="7" r:id="rId6"/>
  </sheets>
  <calcPr calcId="181029"/>
</workbook>
</file>

<file path=xl/calcChain.xml><?xml version="1.0" encoding="utf-8"?>
<calcChain xmlns="http://schemas.openxmlformats.org/spreadsheetml/2006/main">
  <c r="G5" i="7" l="1"/>
  <c r="G15" i="7" l="1"/>
  <c r="G23" i="7" s="1"/>
  <c r="G13" i="7"/>
  <c r="G9" i="7"/>
  <c r="G16" i="7" s="1"/>
  <c r="E17" i="5"/>
  <c r="J7" i="5"/>
  <c r="E7" i="5"/>
  <c r="K7" i="5" s="1"/>
  <c r="N7" i="5" s="1"/>
  <c r="O7" i="5" s="1"/>
  <c r="P7" i="5" s="1"/>
  <c r="J6" i="5"/>
  <c r="E17" i="6"/>
  <c r="J7" i="6"/>
  <c r="K7" i="6" s="1"/>
  <c r="N7" i="6" s="1"/>
  <c r="O7" i="6" s="1"/>
  <c r="P7" i="6" s="1"/>
  <c r="E7" i="6"/>
  <c r="J6" i="6"/>
  <c r="K6" i="6" s="1"/>
  <c r="I10" i="4"/>
  <c r="E10" i="4" s="1"/>
  <c r="H10" i="4"/>
  <c r="I7" i="4"/>
  <c r="L7" i="4" s="1"/>
  <c r="H7" i="4"/>
  <c r="E7" i="4"/>
  <c r="I6" i="4"/>
  <c r="L6" i="4" s="1"/>
  <c r="H6" i="4"/>
  <c r="E6" i="4"/>
  <c r="H6" i="1"/>
  <c r="I6" i="1" s="1"/>
  <c r="E6" i="1"/>
  <c r="E6" i="6" l="1"/>
  <c r="E16" i="6" s="1"/>
  <c r="E18" i="6" s="1"/>
  <c r="E23" i="6" s="1"/>
  <c r="N6" i="6"/>
  <c r="O6" i="6" s="1"/>
  <c r="K6" i="5"/>
  <c r="N6" i="5" s="1"/>
  <c r="O6" i="5" s="1"/>
  <c r="G14" i="7"/>
  <c r="G17" i="7" s="1"/>
  <c r="G20" i="7" s="1"/>
  <c r="G21" i="7" s="1"/>
  <c r="G22" i="7" s="1"/>
  <c r="G24" i="7" s="1"/>
  <c r="O16" i="5" l="1"/>
  <c r="E6" i="5"/>
  <c r="E16" i="5" s="1"/>
  <c r="E18" i="5" s="1"/>
  <c r="E23" i="5" s="1"/>
  <c r="O16" i="6"/>
  <c r="P6" i="6"/>
  <c r="P16" i="6" s="1"/>
  <c r="P6" i="5" l="1"/>
  <c r="P16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Khalil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</rPr>
          <t>Khalil:</t>
        </r>
        <r>
          <rPr>
            <sz val="9"/>
            <color indexed="81"/>
            <rFont val="Tahoma"/>
          </rPr>
          <t xml:space="preserve">
تاریخ default</t>
        </r>
      </text>
    </comment>
    <comment ref="G6" authorId="0" shapeId="0" xr:uid="{00000000-0006-0000-0000-000002000000}">
      <text>
        <r>
          <rPr>
            <b/>
            <sz val="9"/>
            <color indexed="81"/>
            <rFont val="Tahoma"/>
          </rPr>
          <t>Khalil:</t>
        </r>
        <r>
          <rPr>
            <sz val="9"/>
            <color indexed="81"/>
            <rFont val="Tahoma"/>
          </rPr>
          <t xml:space="preserve">
دیفالت 1 باشد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Khalil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</rPr>
          <t>Khalil:</t>
        </r>
        <r>
          <rPr>
            <sz val="9"/>
            <color indexed="81"/>
            <rFont val="Tahoma"/>
          </rPr>
          <t xml:space="preserve">
تاریخ default</t>
        </r>
      </text>
    </comment>
    <comment ref="G6" authorId="0" shapeId="0" xr:uid="{00000000-0006-0000-0100-000002000000}">
      <text>
        <r>
          <rPr>
            <b/>
            <sz val="9"/>
            <color indexed="81"/>
            <rFont val="Tahoma"/>
          </rPr>
          <t>Khalil:</t>
        </r>
        <r>
          <rPr>
            <sz val="9"/>
            <color indexed="81"/>
            <rFont val="Tahoma"/>
          </rPr>
          <t xml:space="preserve">
دیفالت 1 باشد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Khalil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</rPr>
          <t>Khalil:</t>
        </r>
        <r>
          <rPr>
            <sz val="9"/>
            <color indexed="81"/>
            <rFont val="Tahoma"/>
          </rPr>
          <t xml:space="preserve">
تاریخ default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Khalil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</rPr>
          <t>Khalil:</t>
        </r>
        <r>
          <rPr>
            <sz val="9"/>
            <color indexed="81"/>
            <rFont val="Tahoma"/>
          </rPr>
          <t xml:space="preserve">
تاریخ default</t>
        </r>
      </text>
    </comment>
  </commentList>
</comments>
</file>

<file path=xl/sharedStrings.xml><?xml version="1.0" encoding="utf-8"?>
<sst xmlns="http://schemas.openxmlformats.org/spreadsheetml/2006/main" count="283" uniqueCount="122">
  <si>
    <t>شماره</t>
  </si>
  <si>
    <t>نام دوا</t>
  </si>
  <si>
    <t>قیمت فی</t>
  </si>
  <si>
    <t>جمع کل</t>
  </si>
  <si>
    <t>تعداد در فاکتور</t>
  </si>
  <si>
    <t>تعداد ثبت سیستم</t>
  </si>
  <si>
    <t>Parol</t>
  </si>
  <si>
    <t>قیمت فروش</t>
  </si>
  <si>
    <t>قیمت خرید</t>
  </si>
  <si>
    <t>برای تفکیک بهتر لازم است تا تفاوت رنگ به وجود بیاید.</t>
  </si>
  <si>
    <t>Column1</t>
  </si>
  <si>
    <t>Column2</t>
  </si>
  <si>
    <t>Column3</t>
  </si>
  <si>
    <t>Column4</t>
  </si>
  <si>
    <t>رقم فاکتور های نور احمد جان</t>
  </si>
  <si>
    <t>فیصدی فایده</t>
  </si>
  <si>
    <t>نام شرکت</t>
  </si>
  <si>
    <t>شماره فاکتور</t>
  </si>
  <si>
    <t>تاریخ</t>
  </si>
  <si>
    <t>نوع حساب</t>
  </si>
  <si>
    <t>ریت اسعار</t>
  </si>
  <si>
    <t>انبار</t>
  </si>
  <si>
    <t>تحویل گیرنده</t>
  </si>
  <si>
    <t>دالر</t>
  </si>
  <si>
    <t>jh</t>
  </si>
  <si>
    <t>jhg</t>
  </si>
  <si>
    <t>تحویل دهنده</t>
  </si>
  <si>
    <t>رقم فاکتور های ابن سینا</t>
  </si>
  <si>
    <t>نوع حساب: نسیه یا نقدی یا دگه</t>
  </si>
  <si>
    <t>حالت ثبت</t>
  </si>
  <si>
    <t>موقت</t>
  </si>
  <si>
    <t>دایم</t>
  </si>
  <si>
    <t>تعداد فی فروش</t>
  </si>
  <si>
    <t>به رقم فاکتور های بونوس دار هم سنجیده شود
که تعداد رسید شود و قیمت به جمع فاکتور نیاید ولی به جمع فایده حساب شود.</t>
  </si>
  <si>
    <t>مجموع</t>
  </si>
  <si>
    <t>هگاویت کیت</t>
  </si>
  <si>
    <t>فایده پولی</t>
  </si>
  <si>
    <t>فایده فیصد</t>
  </si>
  <si>
    <t>سبروکست 20</t>
  </si>
  <si>
    <t>مجموع خرید</t>
  </si>
  <si>
    <t>تعداد در فی فروش</t>
  </si>
  <si>
    <t>ضریب اسعار</t>
  </si>
  <si>
    <t>مجموع بعد از ضریب</t>
  </si>
  <si>
    <t>تخفیف (پولی)</t>
  </si>
  <si>
    <t>تخفیف (درصدی)</t>
  </si>
  <si>
    <t>اضافه قیمت (پولی)</t>
  </si>
  <si>
    <t>اضافه قیمت (فیصدی)</t>
  </si>
  <si>
    <t>قابل پرداخت به شرکت</t>
  </si>
  <si>
    <t>قیمت خرید فی
 ثبت به سیستم</t>
  </si>
  <si>
    <t>فایده هر قلم</t>
  </si>
  <si>
    <t xml:space="preserve">مجموع </t>
  </si>
  <si>
    <t>توضیحات</t>
  </si>
  <si>
    <t>بونوس</t>
  </si>
  <si>
    <t>تعداد بیشتر از بل فاکتور</t>
  </si>
  <si>
    <t>سربرگ فاکتور</t>
  </si>
  <si>
    <t>تاریخ فاکتور</t>
  </si>
  <si>
    <t>نوع ارز اسعاری</t>
  </si>
  <si>
    <t>ریت ارز اسعاری</t>
  </si>
  <si>
    <t>بخش ثبت اقلام فاکتور</t>
  </si>
  <si>
    <t>تعداد بیشتر از خرید</t>
  </si>
  <si>
    <t>تعداد ثبت به سیستم (جهت موجودی)</t>
  </si>
  <si>
    <t>فایده(پولی)</t>
  </si>
  <si>
    <t>فایده(درصدی)</t>
  </si>
  <si>
    <t>قیمت فی فروش (جهت ثبت به سیستم)</t>
  </si>
  <si>
    <t>مجموع فروش</t>
  </si>
  <si>
    <t>فایده</t>
  </si>
  <si>
    <t>فیصدی عمومی فایده فاکتور</t>
  </si>
  <si>
    <t>فایده بونوس</t>
  </si>
  <si>
    <t>مجموع فایده</t>
  </si>
  <si>
    <t>قیمت فی خرید فاکتور</t>
  </si>
  <si>
    <t>قیمت فی خرید (از تعداد بیشتر)</t>
  </si>
  <si>
    <t>قیمت فی خرید جهت ثبت به سیستم</t>
  </si>
  <si>
    <t>قیمت فی خرید (از ساده)</t>
  </si>
  <si>
    <t>قیمت فی خرید (از بونوس دار)</t>
  </si>
  <si>
    <t>رنگ سرخ اتومات توسط سیستم خانه پری شود.</t>
  </si>
  <si>
    <t xml:space="preserve">رنگ زرد حتما توسط کاربر خانه پری شود. </t>
  </si>
  <si>
    <t xml:space="preserve">شماره </t>
  </si>
  <si>
    <t>جهت تعداد اقلام ثبت در یک نسخه توسط سیستم اتومات داده شود.</t>
  </si>
  <si>
    <t>نام دوای مورد نظر از روی لیست عکسدار انتخاب شود.</t>
  </si>
  <si>
    <t>تعداد همان دوا که در فاکتور درج شده توسط کاربر رسانده شود.</t>
  </si>
  <si>
    <t>قیمت فی فاکتور توسط کاربر رسانده شود.</t>
  </si>
  <si>
    <t>اتومات توسط سیستم حساب شود.</t>
  </si>
  <si>
    <t>تعداد دیفالت صفر باشد.</t>
  </si>
  <si>
    <t>تعداد دیفالت 1 باشد. (سیستم چک کند که صفر نباشد.)</t>
  </si>
  <si>
    <t>دیفالت صفر باشد. یا پولی مقدار بیشتر از صفر بگیرد یا درصدی، هر دو همزمان بزرگتر از صفر سیستم قبول نکند.</t>
  </si>
  <si>
    <t>تعداد دیفالت صفر باشد. (سیستم چک کند که این خانه و خانه بونوس باهم مقدار بیشتر از صفر نداشته باشد.)</t>
  </si>
  <si>
    <t>موجودی که به دیتابیس تعداد ورودی ثبت میشود.</t>
  </si>
  <si>
    <t>قیمت فی خرید که به دیتابیس ثبت میشود.</t>
  </si>
  <si>
    <t>قیمت فی فروش که به دیتابیس ثبت میشود.</t>
  </si>
  <si>
    <t>قیمت مجموع فایده که به دیتابیس ثبت میشود.</t>
  </si>
  <si>
    <t>راهنمای رنگ این فایل</t>
  </si>
  <si>
    <t>رنگ آبی توسط کاربر اختیاری خانه پری شود.</t>
  </si>
  <si>
    <t>قیمت فایده بونوس که به دیتابیس ثبت میشود.</t>
  </si>
  <si>
    <t>افغان فارما</t>
  </si>
  <si>
    <t>توسط کاربر دستی وارد شود.</t>
  </si>
  <si>
    <t>شماره اختصاصی سیستم</t>
  </si>
  <si>
    <t>توسط کاربر دستی وارد شود. (شمسی یا میلادی)</t>
  </si>
  <si>
    <t>3/1/1402</t>
  </si>
  <si>
    <t>نهایی</t>
  </si>
  <si>
    <t>نقد</t>
  </si>
  <si>
    <t>نقد، نسیه (از روی لیست انتخاب شود.)</t>
  </si>
  <si>
    <t>نهایی، موقت (از روی لیست انتخاب شود.)</t>
  </si>
  <si>
    <t>از روی لیست نام شرکت ها انتخاب شود.</t>
  </si>
  <si>
    <t>از روی لیست انتخاب شود.</t>
  </si>
  <si>
    <t>توسط سیستم بسته به انتخاب ارز وارد شود.</t>
  </si>
  <si>
    <t>تغازه دواخانه</t>
  </si>
  <si>
    <t>نام شخصی که دوا را به دواخانه آورده است.</t>
  </si>
  <si>
    <t>نام کارمند دواخانه که دوا را تحویل گرفته است.</t>
  </si>
  <si>
    <t>در صورتیکه فیصدی کمتر یا بیشتر از فیصدی عمومی تعیین میشود سیستم یک هشداری بدهد.</t>
  </si>
  <si>
    <t>یکجایی برای تعیین مقدار دیفالت داشته باشد.</t>
  </si>
  <si>
    <t>حالت ثبت در دیتابیس</t>
  </si>
  <si>
    <t>توسط سیستم primary key داده شود.</t>
  </si>
  <si>
    <t>ثبت</t>
  </si>
  <si>
    <t>لازم نیست</t>
  </si>
  <si>
    <t>توضیحات فاکتور</t>
  </si>
  <si>
    <t>اگر لازم بود توضیحاتی هم راجع به فاکتور داده شود.</t>
  </si>
  <si>
    <t>انقضاء</t>
  </si>
  <si>
    <t>تاریخ ختم دوا.</t>
  </si>
  <si>
    <t>تخفیف خرید</t>
  </si>
  <si>
    <t>تخفیف پولی</t>
  </si>
  <si>
    <t>تخفیف درصدی</t>
  </si>
  <si>
    <t>محاسبات فی خرید برای ثبت به سیستم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</si>
</sst>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right" vertical="center"/>
    </xf>
    <xf numFmtId="1" fontId="0" fillId="2" borderId="0" xfId="0" applyNumberFormat="1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wrapText="1"/>
    </xf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164" fontId="0" fillId="3" borderId="0" xfId="0" applyNumberFormat="1" applyFill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readingOrder="2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right" readingOrder="2"/>
    </xf>
    <xf numFmtId="0" fontId="0" fillId="3" borderId="1" xfId="0" applyFill="1" applyBorder="1" applyAlignment="1">
      <alignment horizontal="left" vertical="center"/>
    </xf>
    <xf numFmtId="1" fontId="0" fillId="3" borderId="1" xfId="0" applyNumberFormat="1" applyFill="1" applyBorder="1" applyAlignment="1">
      <alignment horizontal="left" vertical="center"/>
    </xf>
    <xf numFmtId="1" fontId="0" fillId="6" borderId="1" xfId="0" applyNumberFormat="1" applyFill="1" applyBorder="1" applyAlignment="1">
      <alignment horizontal="left" vertical="center"/>
    </xf>
    <xf numFmtId="1" fontId="0" fillId="5" borderId="1" xfId="0" applyNumberFormat="1" applyFill="1" applyBorder="1" applyAlignment="1">
      <alignment horizontal="left" vertical="center"/>
    </xf>
    <xf numFmtId="164" fontId="0" fillId="6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right" vertical="center" readingOrder="2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9" borderId="0" xfId="0" applyFill="1" applyAlignment="1">
      <alignment horizontal="center" vertical="center" wrapText="1"/>
    </xf>
    <xf numFmtId="0" fontId="0" fillId="6" borderId="3" xfId="0" applyFill="1" applyBorder="1" applyAlignment="1">
      <alignment horizontal="left" vertical="center"/>
    </xf>
    <xf numFmtId="0" fontId="0" fillId="0" borderId="4" xfId="0" applyBorder="1" applyAlignment="1">
      <alignment horizontal="right" vertical="center" readingOrder="2"/>
    </xf>
    <xf numFmtId="0" fontId="0" fillId="0" borderId="6" xfId="0" applyBorder="1" applyAlignment="1">
      <alignment horizontal="right" vertical="center" readingOrder="2"/>
    </xf>
    <xf numFmtId="0" fontId="0" fillId="5" borderId="8" xfId="0" applyFill="1" applyBorder="1" applyAlignment="1">
      <alignment horizontal="left" vertical="center"/>
    </xf>
    <xf numFmtId="0" fontId="0" fillId="0" borderId="9" xfId="0" applyBorder="1" applyAlignment="1">
      <alignment horizontal="right" vertical="center" readingOrder="2"/>
    </xf>
    <xf numFmtId="0" fontId="0" fillId="9" borderId="1" xfId="0" applyFill="1" applyBorder="1" applyAlignment="1">
      <alignment wrapText="1"/>
    </xf>
    <xf numFmtId="164" fontId="0" fillId="5" borderId="0" xfId="0" applyNumberForma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12"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Sheet3!$F$24:$G$24</c:f>
              <c:strCache>
                <c:ptCount val="2"/>
                <c:pt idx="0">
                  <c:v>مجموع فایده</c:v>
                </c:pt>
                <c:pt idx="1">
                  <c:v>400.0</c:v>
                </c:pt>
              </c:strCache>
            </c:strRef>
          </c:tx>
          <c:invertIfNegative val="0"/>
          <c:cat>
            <c:strRef>
              <c:f>Sheet3!$H$1:$H$23</c:f>
              <c:strCache>
                <c:ptCount val="23"/>
                <c:pt idx="1">
                  <c:v>جهت تعداد اقلام ثبت در یک نسخه توسط سیستم اتومات داده شود.</c:v>
                </c:pt>
                <c:pt idx="2">
                  <c:v>نام دوای مورد نظر از روی لیست عکسدار انتخاب شود.</c:v>
                </c:pt>
                <c:pt idx="3">
                  <c:v>تعداد همان دوا که در فاکتور درج شده توسط کاربر رسانده شود.</c:v>
                </c:pt>
                <c:pt idx="4">
                  <c:v>قیمت فی فاکتور توسط کاربر رسانده شود.</c:v>
                </c:pt>
                <c:pt idx="5">
                  <c:v>تخفیف پولی</c:v>
                </c:pt>
                <c:pt idx="6">
                  <c:v>تخفیف درصدی</c:v>
                </c:pt>
                <c:pt idx="8">
                  <c:v>اتومات توسط سیستم حساب شود.</c:v>
                </c:pt>
                <c:pt idx="9">
                  <c:v>تعداد دیفالت 1 باشد. (سیستم چک کند که صفر نباشد.)</c:v>
                </c:pt>
                <c:pt idx="10">
                  <c:v>تعداد دیفالت صفر باشد.</c:v>
                </c:pt>
                <c:pt idx="11">
                  <c:v>تعداد دیفالت صفر باشد. (سیستم چک کند که این خانه و خانه بونوس باهم مقدار بیشتر از صفر نداشته باشد.)</c:v>
                </c:pt>
                <c:pt idx="12">
                  <c:v>موجودی که به دیتابیس تعداد ورودی ثبت میشود.</c:v>
                </c:pt>
                <c:pt idx="16">
                  <c:v>قیمت فی خرید که به دیتابیس ثبت میشود.</c:v>
                </c:pt>
                <c:pt idx="17">
                  <c:v>دیفالت صفر باشد. یا پولی مقدار بیشتر از صفر بگیرد یا درصدی، هر دو همزمان بزرگتر از صفر سیستم قبول نکند.</c:v>
                </c:pt>
                <c:pt idx="18">
                  <c:v>در صورتیکه فیصدی کمتر یا بیشتر از فیصدی عمومی تعیین میشود سیستم یک هشداری بدهد.</c:v>
                </c:pt>
                <c:pt idx="19">
                  <c:v>قیمت فی فروش که به دیتابیس ثبت میشود.</c:v>
                </c:pt>
                <c:pt idx="22">
                  <c:v>قیمت فایده بونوس که به دیتابیس ثبت میشود.</c:v>
                </c:pt>
              </c:strCache>
            </c:strRef>
          </c:cat>
          <c:val>
            <c:numRef>
              <c:f>Sheet3!$H$24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3-4196-BB8E-B1EC351D5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037056"/>
        <c:axId val="109038592"/>
      </c:barChart>
      <c:catAx>
        <c:axId val="109037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9038592"/>
        <c:crosses val="autoZero"/>
        <c:auto val="1"/>
        <c:lblAlgn val="ctr"/>
        <c:lblOffset val="100"/>
        <c:noMultiLvlLbl val="0"/>
      </c:catAx>
      <c:valAx>
        <c:axId val="109038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037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O7:R11" totalsRowShown="0">
  <autoFilter ref="O7:R11" xr:uid="{00000000-0009-0000-0100-000001000000}"/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P7:S11" totalsRowShown="0">
  <autoFilter ref="P7:S11" xr:uid="{00000000-0009-0000-0100-000002000000}"/>
  <tableColumns count="4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345" displayName="Table1345" ref="R7:U11" totalsRowShown="0" headerRowDxfId="11" dataDxfId="10">
  <autoFilter ref="R7:U11" xr:uid="{00000000-0009-0000-0100-000004000000}"/>
  <tableColumns count="4">
    <tableColumn id="1" xr3:uid="{00000000-0010-0000-0200-000001000000}" name="Column1" dataDxfId="9"/>
    <tableColumn id="2" xr3:uid="{00000000-0010-0000-0200-000002000000}" name="Column2" dataDxfId="8"/>
    <tableColumn id="3" xr3:uid="{00000000-0010-0000-0200-000003000000}" name="Column3" dataDxfId="7"/>
    <tableColumn id="4" xr3:uid="{00000000-0010-0000-0200-000004000000}" name="Column4" dataDxfId="6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34" displayName="Table134" ref="R7:U11" totalsRowShown="0" headerRowDxfId="5" dataDxfId="4">
  <autoFilter ref="R7:U11" xr:uid="{00000000-0009-0000-0100-000003000000}"/>
  <tableColumns count="4">
    <tableColumn id="1" xr3:uid="{00000000-0010-0000-0300-000001000000}" name="Column1" dataDxfId="3"/>
    <tableColumn id="2" xr3:uid="{00000000-0010-0000-0300-000002000000}" name="Column2" dataDxfId="2"/>
    <tableColumn id="3" xr3:uid="{00000000-0010-0000-0300-000003000000}" name="Column3" dataDxfId="1"/>
    <tableColumn id="4" xr3:uid="{00000000-0010-0000-0300-000004000000}" name="Column4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rightToLeft="1" workbookViewId="0">
      <selection activeCell="G6" sqref="G6"/>
    </sheetView>
  </sheetViews>
  <sheetFormatPr defaultRowHeight="15" x14ac:dyDescent="0.25"/>
  <cols>
    <col min="1" max="1" width="7.42578125" style="2" customWidth="1"/>
    <col min="2" max="2" width="15.5703125" customWidth="1"/>
    <col min="3" max="3" width="11.42578125" bestFit="1" customWidth="1"/>
    <col min="4" max="4" width="7" bestFit="1" customWidth="1"/>
    <col min="5" max="5" width="7.42578125" customWidth="1"/>
    <col min="6" max="6" width="2" customWidth="1"/>
    <col min="7" max="7" width="15.28515625" bestFit="1" customWidth="1"/>
    <col min="8" max="8" width="12.28515625" bestFit="1" customWidth="1"/>
    <col min="9" max="9" width="10.140625" style="4" bestFit="1" customWidth="1"/>
    <col min="10" max="10" width="9.140625" style="6"/>
    <col min="11" max="11" width="9.140625" style="4"/>
    <col min="15" max="18" width="11" customWidth="1"/>
  </cols>
  <sheetData>
    <row r="1" spans="1:18" x14ac:dyDescent="0.25">
      <c r="A1" s="49" t="s">
        <v>16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8" x14ac:dyDescent="0.25">
      <c r="A2" s="50" t="s">
        <v>17</v>
      </c>
      <c r="B2" s="50"/>
      <c r="C2" s="1">
        <v>100</v>
      </c>
      <c r="D2" s="1" t="s">
        <v>18</v>
      </c>
      <c r="E2" s="1">
        <v>2221</v>
      </c>
      <c r="G2" t="s">
        <v>19</v>
      </c>
      <c r="H2" t="s">
        <v>23</v>
      </c>
      <c r="I2" s="4" t="s">
        <v>21</v>
      </c>
      <c r="J2" s="51" t="s">
        <v>24</v>
      </c>
      <c r="K2" s="51"/>
    </row>
    <row r="3" spans="1:18" x14ac:dyDescent="0.25">
      <c r="A3" s="49" t="s">
        <v>28</v>
      </c>
      <c r="B3" s="49"/>
      <c r="C3" s="49"/>
      <c r="D3" s="49"/>
      <c r="E3" s="49"/>
      <c r="G3" t="s">
        <v>20</v>
      </c>
      <c r="H3">
        <v>0.5</v>
      </c>
      <c r="I3" s="5" t="s">
        <v>26</v>
      </c>
      <c r="J3" s="51" t="s">
        <v>25</v>
      </c>
      <c r="K3" s="51"/>
    </row>
    <row r="4" spans="1:18" x14ac:dyDescent="0.25">
      <c r="A4" s="7" t="s">
        <v>29</v>
      </c>
      <c r="B4" s="7" t="s">
        <v>30</v>
      </c>
      <c r="C4" s="7" t="s">
        <v>31</v>
      </c>
      <c r="D4" s="7"/>
      <c r="E4" s="7"/>
      <c r="I4" s="5" t="s">
        <v>22</v>
      </c>
    </row>
    <row r="5" spans="1:18" x14ac:dyDescent="0.25">
      <c r="A5" s="2" t="s">
        <v>0</v>
      </c>
      <c r="B5" t="s">
        <v>1</v>
      </c>
      <c r="C5" t="s">
        <v>4</v>
      </c>
      <c r="D5" t="s">
        <v>2</v>
      </c>
      <c r="E5" t="s">
        <v>3</v>
      </c>
      <c r="F5" s="3"/>
      <c r="G5" t="s">
        <v>32</v>
      </c>
      <c r="H5" t="s">
        <v>5</v>
      </c>
      <c r="I5" s="4" t="s">
        <v>8</v>
      </c>
      <c r="J5" s="6" t="s">
        <v>15</v>
      </c>
      <c r="K5" s="4" t="s">
        <v>7</v>
      </c>
      <c r="O5" t="s">
        <v>9</v>
      </c>
    </row>
    <row r="6" spans="1:18" x14ac:dyDescent="0.25">
      <c r="A6" s="2">
        <v>1</v>
      </c>
      <c r="B6" t="s">
        <v>6</v>
      </c>
      <c r="C6">
        <v>10</v>
      </c>
      <c r="D6">
        <v>100</v>
      </c>
      <c r="E6">
        <f>D6*C6</f>
        <v>1000</v>
      </c>
      <c r="F6" s="3"/>
      <c r="G6">
        <v>10</v>
      </c>
      <c r="H6">
        <f>C6*G6</f>
        <v>100</v>
      </c>
      <c r="I6" s="4">
        <f>E6/H6</f>
        <v>10</v>
      </c>
      <c r="J6" s="6">
        <v>10</v>
      </c>
      <c r="K6" s="4">
        <v>10</v>
      </c>
    </row>
    <row r="7" spans="1:18" x14ac:dyDescent="0.25">
      <c r="A7" s="2">
        <v>2</v>
      </c>
      <c r="F7" s="3"/>
      <c r="O7" t="s">
        <v>10</v>
      </c>
      <c r="P7" t="s">
        <v>11</v>
      </c>
      <c r="Q7" t="s">
        <v>12</v>
      </c>
      <c r="R7" t="s">
        <v>13</v>
      </c>
    </row>
    <row r="8" spans="1:18" x14ac:dyDescent="0.25">
      <c r="A8" s="2">
        <v>3</v>
      </c>
      <c r="F8" s="3"/>
    </row>
    <row r="9" spans="1:18" x14ac:dyDescent="0.25">
      <c r="A9" s="2">
        <v>4</v>
      </c>
      <c r="F9" s="3"/>
    </row>
    <row r="10" spans="1:18" x14ac:dyDescent="0.25">
      <c r="A10" s="2">
        <v>5</v>
      </c>
      <c r="F10" s="3"/>
    </row>
    <row r="11" spans="1:18" x14ac:dyDescent="0.25">
      <c r="A11" s="2">
        <v>6</v>
      </c>
      <c r="F11" s="3"/>
    </row>
    <row r="12" spans="1:18" x14ac:dyDescent="0.25">
      <c r="A12" s="2">
        <v>7</v>
      </c>
      <c r="F12" s="3"/>
    </row>
    <row r="13" spans="1:18" x14ac:dyDescent="0.25">
      <c r="A13" s="2">
        <v>8</v>
      </c>
      <c r="F13" s="3"/>
      <c r="O13" t="s">
        <v>14</v>
      </c>
    </row>
    <row r="14" spans="1:18" x14ac:dyDescent="0.25">
      <c r="A14" s="2">
        <v>9</v>
      </c>
      <c r="F14" s="3"/>
      <c r="O14" t="s">
        <v>27</v>
      </c>
    </row>
    <row r="15" spans="1:18" x14ac:dyDescent="0.25">
      <c r="A15" s="2">
        <v>10</v>
      </c>
      <c r="F15" s="3"/>
    </row>
    <row r="16" spans="1:18" x14ac:dyDescent="0.25">
      <c r="F16" s="3"/>
    </row>
  </sheetData>
  <mergeCells count="5">
    <mergeCell ref="A3:E3"/>
    <mergeCell ref="A1:K1"/>
    <mergeCell ref="A2:B2"/>
    <mergeCell ref="J2:K2"/>
    <mergeCell ref="J3:K3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"/>
  <sheetViews>
    <sheetView rightToLeft="1" workbookViewId="0">
      <selection activeCell="K7" sqref="K7"/>
    </sheetView>
  </sheetViews>
  <sheetFormatPr defaultRowHeight="15" x14ac:dyDescent="0.25"/>
  <cols>
    <col min="1" max="1" width="7.42578125" style="2" customWidth="1"/>
    <col min="2" max="2" width="15.5703125" customWidth="1"/>
    <col min="3" max="3" width="11.42578125" bestFit="1" customWidth="1"/>
    <col min="4" max="4" width="7" bestFit="1" customWidth="1"/>
    <col min="5" max="5" width="7.42578125" customWidth="1"/>
    <col min="6" max="6" width="2" customWidth="1"/>
    <col min="7" max="7" width="15.28515625" bestFit="1" customWidth="1"/>
    <col min="8" max="8" width="12.28515625" bestFit="1" customWidth="1"/>
    <col min="9" max="9" width="10.140625" style="4" bestFit="1" customWidth="1"/>
    <col min="10" max="10" width="10.140625" style="4" customWidth="1"/>
    <col min="11" max="11" width="9.140625" style="6"/>
    <col min="12" max="12" width="9.140625" style="4"/>
    <col min="13" max="13" width="2.42578125" customWidth="1"/>
    <col min="14" max="15" width="1.7109375" customWidth="1"/>
    <col min="16" max="16" width="46.85546875" customWidth="1"/>
    <col min="17" max="19" width="11" customWidth="1"/>
  </cols>
  <sheetData>
    <row r="1" spans="1:19" x14ac:dyDescent="0.25">
      <c r="A1" s="49" t="s">
        <v>16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9" x14ac:dyDescent="0.25">
      <c r="A2" s="50" t="s">
        <v>17</v>
      </c>
      <c r="B2" s="50"/>
      <c r="C2" s="1">
        <v>100</v>
      </c>
      <c r="D2" s="1" t="s">
        <v>18</v>
      </c>
      <c r="E2" s="1">
        <v>2221</v>
      </c>
      <c r="G2" t="s">
        <v>19</v>
      </c>
      <c r="H2" t="s">
        <v>23</v>
      </c>
      <c r="I2" s="4" t="s">
        <v>21</v>
      </c>
      <c r="K2" s="51" t="s">
        <v>24</v>
      </c>
      <c r="L2" s="51"/>
    </row>
    <row r="3" spans="1:19" x14ac:dyDescent="0.25">
      <c r="A3" s="49" t="s">
        <v>28</v>
      </c>
      <c r="B3" s="49"/>
      <c r="C3" s="49"/>
      <c r="D3" s="49"/>
      <c r="E3" s="49"/>
      <c r="G3" t="s">
        <v>20</v>
      </c>
      <c r="H3">
        <v>0.5</v>
      </c>
      <c r="I3" s="5" t="s">
        <v>26</v>
      </c>
      <c r="J3" s="5"/>
      <c r="K3" s="51" t="s">
        <v>25</v>
      </c>
      <c r="L3" s="51"/>
    </row>
    <row r="4" spans="1:19" x14ac:dyDescent="0.25">
      <c r="A4" s="7" t="s">
        <v>29</v>
      </c>
      <c r="B4" s="7" t="s">
        <v>30</v>
      </c>
      <c r="C4" s="7" t="s">
        <v>31</v>
      </c>
      <c r="D4" s="7"/>
      <c r="E4" s="7"/>
      <c r="I4" s="5" t="s">
        <v>22</v>
      </c>
      <c r="J4" s="5"/>
    </row>
    <row r="5" spans="1:19" x14ac:dyDescent="0.25">
      <c r="A5" s="2" t="s">
        <v>0</v>
      </c>
      <c r="B5" t="s">
        <v>1</v>
      </c>
      <c r="C5" t="s">
        <v>4</v>
      </c>
      <c r="D5" t="s">
        <v>2</v>
      </c>
      <c r="E5" t="s">
        <v>34</v>
      </c>
      <c r="F5" s="3"/>
      <c r="G5" t="s">
        <v>32</v>
      </c>
      <c r="H5" t="s">
        <v>5</v>
      </c>
      <c r="I5" s="4" t="s">
        <v>8</v>
      </c>
      <c r="K5" s="6" t="s">
        <v>15</v>
      </c>
      <c r="L5" s="4" t="s">
        <v>7</v>
      </c>
      <c r="P5" t="s">
        <v>9</v>
      </c>
    </row>
    <row r="6" spans="1:19" x14ac:dyDescent="0.25">
      <c r="A6" s="2">
        <v>1</v>
      </c>
      <c r="B6" t="s">
        <v>6</v>
      </c>
      <c r="C6">
        <v>5</v>
      </c>
      <c r="D6">
        <v>900</v>
      </c>
      <c r="E6">
        <f>D6*C6</f>
        <v>4500</v>
      </c>
      <c r="F6" s="3"/>
      <c r="G6">
        <v>10</v>
      </c>
      <c r="H6">
        <f>C6*G6</f>
        <v>50</v>
      </c>
      <c r="I6" s="4">
        <f>E6/H6</f>
        <v>90</v>
      </c>
      <c r="K6" s="6">
        <v>10</v>
      </c>
      <c r="L6" s="4">
        <f>I6*(1+K6%)</f>
        <v>99.000000000000014</v>
      </c>
    </row>
    <row r="7" spans="1:19" x14ac:dyDescent="0.25">
      <c r="A7" s="2">
        <v>2</v>
      </c>
      <c r="B7" t="s">
        <v>6</v>
      </c>
      <c r="C7">
        <v>5</v>
      </c>
      <c r="D7">
        <v>900</v>
      </c>
      <c r="E7" s="4">
        <f>H7*J7</f>
        <v>4500</v>
      </c>
      <c r="F7" s="3"/>
      <c r="G7" s="6">
        <v>10</v>
      </c>
      <c r="H7">
        <f>C7*G7</f>
        <v>50</v>
      </c>
      <c r="I7" s="4">
        <f>D7/G7</f>
        <v>90</v>
      </c>
      <c r="J7" s="4">
        <v>90</v>
      </c>
      <c r="K7" s="6">
        <v>10</v>
      </c>
      <c r="L7" s="4">
        <f>I7*(1+K7%)</f>
        <v>99.000000000000014</v>
      </c>
      <c r="P7" t="s">
        <v>10</v>
      </c>
      <c r="Q7" t="s">
        <v>11</v>
      </c>
      <c r="R7" t="s">
        <v>12</v>
      </c>
      <c r="S7" t="s">
        <v>13</v>
      </c>
    </row>
    <row r="8" spans="1:19" x14ac:dyDescent="0.25">
      <c r="A8" s="2">
        <v>3</v>
      </c>
      <c r="F8" s="3"/>
    </row>
    <row r="9" spans="1:19" x14ac:dyDescent="0.25">
      <c r="A9" s="2">
        <v>4</v>
      </c>
      <c r="F9" s="3"/>
    </row>
    <row r="10" spans="1:19" x14ac:dyDescent="0.25">
      <c r="A10" s="2">
        <v>5</v>
      </c>
      <c r="B10" s="6"/>
      <c r="C10" s="6">
        <v>5</v>
      </c>
      <c r="D10" s="6">
        <v>900</v>
      </c>
      <c r="E10" s="6">
        <f>H10*I10</f>
        <v>4500</v>
      </c>
      <c r="F10" s="8"/>
      <c r="G10" s="6">
        <v>30</v>
      </c>
      <c r="H10" s="6">
        <f>G10*C10</f>
        <v>150</v>
      </c>
      <c r="I10" s="6">
        <f>D10/G10</f>
        <v>30</v>
      </c>
      <c r="J10" s="6"/>
      <c r="L10" s="6"/>
    </row>
    <row r="11" spans="1:19" x14ac:dyDescent="0.25">
      <c r="A11" s="2">
        <v>6</v>
      </c>
      <c r="F11" s="3"/>
    </row>
    <row r="12" spans="1:19" x14ac:dyDescent="0.25">
      <c r="A12" s="2">
        <v>7</v>
      </c>
      <c r="F12" s="3"/>
    </row>
    <row r="13" spans="1:19" x14ac:dyDescent="0.25">
      <c r="A13" s="2">
        <v>8</v>
      </c>
      <c r="F13" s="3"/>
      <c r="P13" t="s">
        <v>14</v>
      </c>
    </row>
    <row r="14" spans="1:19" x14ac:dyDescent="0.25">
      <c r="A14" s="2">
        <v>9</v>
      </c>
      <c r="F14" s="3"/>
      <c r="P14" t="s">
        <v>27</v>
      </c>
    </row>
    <row r="15" spans="1:19" ht="51" customHeight="1" x14ac:dyDescent="0.25">
      <c r="A15" s="2">
        <v>10</v>
      </c>
      <c r="F15" s="3"/>
      <c r="P15" s="9" t="s">
        <v>33</v>
      </c>
    </row>
    <row r="16" spans="1:19" x14ac:dyDescent="0.25">
      <c r="F16" s="3"/>
    </row>
  </sheetData>
  <mergeCells count="5">
    <mergeCell ref="A1:L1"/>
    <mergeCell ref="A2:B2"/>
    <mergeCell ref="K2:L2"/>
    <mergeCell ref="A3:E3"/>
    <mergeCell ref="K3:L3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3"/>
  <sheetViews>
    <sheetView rightToLeft="1" workbookViewId="0">
      <selection activeCell="D10" sqref="D10"/>
    </sheetView>
  </sheetViews>
  <sheetFormatPr defaultRowHeight="15" x14ac:dyDescent="0.25"/>
  <cols>
    <col min="1" max="1" width="7.42578125" style="7" customWidth="1"/>
    <col min="2" max="2" width="15.5703125" style="10" customWidth="1"/>
    <col min="3" max="3" width="11.42578125" style="10" bestFit="1" customWidth="1"/>
    <col min="4" max="4" width="17" style="10" bestFit="1" customWidth="1"/>
    <col min="5" max="5" width="7.42578125" style="10" customWidth="1"/>
    <col min="6" max="6" width="2" style="10" customWidth="1"/>
    <col min="7" max="7" width="15.28515625" style="10" bestFit="1" customWidth="1"/>
    <col min="8" max="8" width="12.28515625" style="10" customWidth="1"/>
    <col min="9" max="9" width="15.28515625" style="10" customWidth="1"/>
    <col min="10" max="10" width="12.28515625" style="10" bestFit="1" customWidth="1"/>
    <col min="11" max="11" width="16" style="11" customWidth="1"/>
    <col min="12" max="12" width="10.140625" style="12" customWidth="1"/>
    <col min="13" max="13" width="10.5703125" style="15" bestFit="1" customWidth="1"/>
    <col min="14" max="14" width="9.140625" style="12"/>
    <col min="15" max="15" width="5.140625" style="10" customWidth="1"/>
    <col min="16" max="16" width="8.7109375" style="10" bestFit="1" customWidth="1"/>
    <col min="17" max="17" width="1.7109375" style="10" customWidth="1"/>
    <col min="18" max="18" width="46.85546875" style="10" customWidth="1"/>
    <col min="19" max="21" width="11" style="10" customWidth="1"/>
    <col min="22" max="16384" width="9.140625" style="10"/>
  </cols>
  <sheetData>
    <row r="1" spans="1:21" x14ac:dyDescent="0.25">
      <c r="A1" s="49" t="s">
        <v>16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21" x14ac:dyDescent="0.25">
      <c r="A2" s="49" t="s">
        <v>17</v>
      </c>
      <c r="B2" s="49"/>
      <c r="C2" s="7">
        <v>100</v>
      </c>
      <c r="D2" s="7" t="s">
        <v>18</v>
      </c>
      <c r="E2" s="7">
        <v>2221</v>
      </c>
      <c r="G2" s="10" t="s">
        <v>19</v>
      </c>
      <c r="J2" s="10" t="s">
        <v>23</v>
      </c>
      <c r="K2" s="11" t="s">
        <v>21</v>
      </c>
      <c r="M2" s="52" t="s">
        <v>24</v>
      </c>
      <c r="N2" s="52"/>
    </row>
    <row r="3" spans="1:21" x14ac:dyDescent="0.25">
      <c r="A3" s="49" t="s">
        <v>28</v>
      </c>
      <c r="B3" s="49"/>
      <c r="C3" s="49"/>
      <c r="D3" s="49"/>
      <c r="E3" s="49"/>
      <c r="G3" s="10" t="s">
        <v>20</v>
      </c>
      <c r="J3" s="10">
        <v>0.5</v>
      </c>
      <c r="K3" s="13" t="s">
        <v>26</v>
      </c>
      <c r="L3" s="14"/>
      <c r="M3" s="52" t="s">
        <v>25</v>
      </c>
      <c r="N3" s="52"/>
    </row>
    <row r="4" spans="1:21" x14ac:dyDescent="0.25">
      <c r="A4" s="7" t="s">
        <v>29</v>
      </c>
      <c r="B4" s="7" t="s">
        <v>30</v>
      </c>
      <c r="C4" s="7" t="s">
        <v>31</v>
      </c>
      <c r="D4" s="7"/>
      <c r="E4" s="7"/>
      <c r="K4" s="13" t="s">
        <v>22</v>
      </c>
      <c r="L4" s="14"/>
    </row>
    <row r="5" spans="1:21" ht="31.5" customHeight="1" x14ac:dyDescent="0.25">
      <c r="A5" s="7" t="s">
        <v>0</v>
      </c>
      <c r="B5" s="10" t="s">
        <v>1</v>
      </c>
      <c r="C5" s="10" t="s">
        <v>4</v>
      </c>
      <c r="D5" s="10" t="s">
        <v>2</v>
      </c>
      <c r="E5" s="10" t="s">
        <v>34</v>
      </c>
      <c r="F5" s="16"/>
      <c r="G5" s="10" t="s">
        <v>40</v>
      </c>
      <c r="H5" s="22" t="s">
        <v>53</v>
      </c>
      <c r="I5" s="10" t="s">
        <v>52</v>
      </c>
      <c r="J5" s="10" t="s">
        <v>5</v>
      </c>
      <c r="K5" s="11" t="s">
        <v>48</v>
      </c>
      <c r="L5" s="12" t="s">
        <v>36</v>
      </c>
      <c r="M5" s="15" t="s">
        <v>37</v>
      </c>
      <c r="N5" s="12" t="s">
        <v>7</v>
      </c>
      <c r="O5" s="12" t="s">
        <v>34</v>
      </c>
      <c r="P5" s="10" t="s">
        <v>49</v>
      </c>
      <c r="R5" s="10" t="s">
        <v>9</v>
      </c>
    </row>
    <row r="6" spans="1:21" x14ac:dyDescent="0.25">
      <c r="A6" s="7">
        <v>1</v>
      </c>
      <c r="B6" s="17" t="s">
        <v>35</v>
      </c>
      <c r="C6" s="17">
        <v>5</v>
      </c>
      <c r="D6" s="17">
        <v>350</v>
      </c>
      <c r="E6" s="10">
        <f>J6*K6</f>
        <v>1750</v>
      </c>
      <c r="F6" s="16"/>
      <c r="G6" s="17">
        <v>10</v>
      </c>
      <c r="H6" s="17">
        <v>0</v>
      </c>
      <c r="I6" s="17">
        <v>0</v>
      </c>
      <c r="J6" s="10">
        <f>C6*G6+I6+H6</f>
        <v>50</v>
      </c>
      <c r="K6" s="11">
        <f>((D6*C6)/J6)</f>
        <v>35</v>
      </c>
      <c r="L6" s="18">
        <v>0</v>
      </c>
      <c r="M6" s="19">
        <v>18</v>
      </c>
      <c r="N6" s="12">
        <f>(K6*(1+M6%))+L6</f>
        <v>41.3</v>
      </c>
      <c r="O6" s="10">
        <f>N6*J6</f>
        <v>2065</v>
      </c>
      <c r="P6" s="12">
        <f>O6-E6</f>
        <v>315</v>
      </c>
    </row>
    <row r="7" spans="1:21" x14ac:dyDescent="0.25">
      <c r="A7" s="7">
        <v>2</v>
      </c>
      <c r="B7" s="17" t="s">
        <v>38</v>
      </c>
      <c r="C7" s="17">
        <v>10</v>
      </c>
      <c r="D7" s="17">
        <v>70</v>
      </c>
      <c r="E7" s="10">
        <f>C7*D7</f>
        <v>700</v>
      </c>
      <c r="F7" s="16"/>
      <c r="G7" s="19">
        <v>1</v>
      </c>
      <c r="H7" s="19">
        <v>0</v>
      </c>
      <c r="I7" s="19">
        <v>0</v>
      </c>
      <c r="J7" s="10">
        <f>(C7*G7)+H7</f>
        <v>10</v>
      </c>
      <c r="K7" s="11">
        <f>(E7/J7)+I7</f>
        <v>70</v>
      </c>
      <c r="L7" s="18">
        <v>0</v>
      </c>
      <c r="M7" s="19">
        <v>18</v>
      </c>
      <c r="N7" s="12">
        <f>K7*(1+M7%)</f>
        <v>82.6</v>
      </c>
      <c r="O7" s="10">
        <f>N7*J7</f>
        <v>826</v>
      </c>
      <c r="P7" s="12">
        <f>O7-E7</f>
        <v>126</v>
      </c>
      <c r="R7" s="10" t="s">
        <v>10</v>
      </c>
      <c r="S7" s="10" t="s">
        <v>11</v>
      </c>
      <c r="T7" s="10" t="s">
        <v>12</v>
      </c>
      <c r="U7" s="10" t="s">
        <v>13</v>
      </c>
    </row>
    <row r="8" spans="1:21" x14ac:dyDescent="0.25">
      <c r="A8" s="7">
        <v>3</v>
      </c>
      <c r="F8" s="16"/>
    </row>
    <row r="9" spans="1:21" x14ac:dyDescent="0.25">
      <c r="A9" s="7">
        <v>4</v>
      </c>
      <c r="F9" s="16"/>
    </row>
    <row r="10" spans="1:21" x14ac:dyDescent="0.25">
      <c r="A10" s="7">
        <v>5</v>
      </c>
      <c r="B10" s="15"/>
      <c r="C10" s="15"/>
      <c r="D10" s="15"/>
      <c r="E10" s="15"/>
      <c r="F10" s="20"/>
      <c r="G10" s="15"/>
      <c r="H10" s="15"/>
      <c r="I10" s="15"/>
      <c r="J10" s="15"/>
      <c r="K10" s="21"/>
      <c r="L10" s="15"/>
      <c r="N10" s="15"/>
    </row>
    <row r="11" spans="1:21" x14ac:dyDescent="0.25">
      <c r="A11" s="7">
        <v>6</v>
      </c>
      <c r="F11" s="16"/>
    </row>
    <row r="12" spans="1:21" x14ac:dyDescent="0.25">
      <c r="A12" s="7">
        <v>7</v>
      </c>
      <c r="F12" s="16"/>
    </row>
    <row r="13" spans="1:21" x14ac:dyDescent="0.25">
      <c r="A13" s="7">
        <v>8</v>
      </c>
      <c r="F13" s="16"/>
      <c r="R13" s="10" t="s">
        <v>14</v>
      </c>
    </row>
    <row r="14" spans="1:21" x14ac:dyDescent="0.25">
      <c r="A14" s="7">
        <v>9</v>
      </c>
      <c r="F14" s="16"/>
      <c r="R14" s="10" t="s">
        <v>27</v>
      </c>
    </row>
    <row r="15" spans="1:21" ht="51" customHeight="1" x14ac:dyDescent="0.25">
      <c r="A15" s="7">
        <v>10</v>
      </c>
      <c r="F15" s="16"/>
      <c r="R15" s="22" t="s">
        <v>33</v>
      </c>
    </row>
    <row r="16" spans="1:21" x14ac:dyDescent="0.25">
      <c r="D16" s="10" t="s">
        <v>39</v>
      </c>
      <c r="E16" s="10">
        <f>SUM(E6:E7)</f>
        <v>2450</v>
      </c>
      <c r="F16" s="16"/>
      <c r="N16" s="15" t="s">
        <v>50</v>
      </c>
      <c r="O16" s="10">
        <f>SUM(O6:O15)</f>
        <v>2891</v>
      </c>
      <c r="P16" s="12">
        <f>SUM(P6:P15)</f>
        <v>441</v>
      </c>
    </row>
    <row r="17" spans="1:5" x14ac:dyDescent="0.25">
      <c r="A17" s="7" t="s">
        <v>51</v>
      </c>
      <c r="D17" s="10" t="s">
        <v>41</v>
      </c>
      <c r="E17" s="10">
        <f>J3</f>
        <v>0.5</v>
      </c>
    </row>
    <row r="18" spans="1:5" x14ac:dyDescent="0.25">
      <c r="D18" s="10" t="s">
        <v>42</v>
      </c>
      <c r="E18" s="10">
        <f>E16*E17</f>
        <v>1225</v>
      </c>
    </row>
    <row r="19" spans="1:5" x14ac:dyDescent="0.25">
      <c r="D19" s="10" t="s">
        <v>43</v>
      </c>
      <c r="E19" s="10">
        <v>100</v>
      </c>
    </row>
    <row r="20" spans="1:5" x14ac:dyDescent="0.25">
      <c r="D20" s="10" t="s">
        <v>44</v>
      </c>
      <c r="E20" s="10">
        <v>10</v>
      </c>
    </row>
    <row r="21" spans="1:5" x14ac:dyDescent="0.25">
      <c r="D21" s="10" t="s">
        <v>45</v>
      </c>
      <c r="E21" s="10">
        <v>0</v>
      </c>
    </row>
    <row r="22" spans="1:5" x14ac:dyDescent="0.25">
      <c r="D22" s="10" t="s">
        <v>46</v>
      </c>
      <c r="E22" s="10">
        <v>0</v>
      </c>
    </row>
    <row r="23" spans="1:5" x14ac:dyDescent="0.25">
      <c r="D23" s="10" t="s">
        <v>47</v>
      </c>
      <c r="E23" s="10">
        <f>E18-(E19+(1+E20%))+(E21+(1+E22%))</f>
        <v>1124.9000000000001</v>
      </c>
    </row>
  </sheetData>
  <mergeCells count="5">
    <mergeCell ref="A1:N1"/>
    <mergeCell ref="A2:B2"/>
    <mergeCell ref="M2:N2"/>
    <mergeCell ref="A3:E3"/>
    <mergeCell ref="M3:N3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3"/>
  <sheetViews>
    <sheetView rightToLeft="1" workbookViewId="0">
      <selection activeCell="S6" sqref="S6"/>
    </sheetView>
  </sheetViews>
  <sheetFormatPr defaultRowHeight="15" x14ac:dyDescent="0.25"/>
  <cols>
    <col min="1" max="1" width="7.42578125" style="7" customWidth="1"/>
    <col min="2" max="2" width="15.5703125" style="10" customWidth="1"/>
    <col min="3" max="3" width="11.42578125" style="10" bestFit="1" customWidth="1"/>
    <col min="4" max="4" width="17" style="10" bestFit="1" customWidth="1"/>
    <col min="5" max="5" width="7.42578125" style="10" customWidth="1"/>
    <col min="6" max="6" width="2" style="10" customWidth="1"/>
    <col min="7" max="7" width="15.28515625" style="10" bestFit="1" customWidth="1"/>
    <col min="8" max="8" width="12.28515625" style="10" customWidth="1"/>
    <col min="9" max="9" width="15.28515625" style="10" customWidth="1"/>
    <col min="10" max="10" width="12.28515625" style="10" bestFit="1" customWidth="1"/>
    <col min="11" max="11" width="16" style="11" customWidth="1"/>
    <col min="12" max="12" width="10.140625" style="12" customWidth="1"/>
    <col min="13" max="13" width="10.5703125" style="15" bestFit="1" customWidth="1"/>
    <col min="14" max="14" width="9.140625" style="12"/>
    <col min="15" max="15" width="5.140625" style="10" customWidth="1"/>
    <col min="16" max="16" width="8.7109375" style="10" bestFit="1" customWidth="1"/>
    <col min="17" max="17" width="1.7109375" style="10" customWidth="1"/>
    <col min="18" max="18" width="46.85546875" style="10" customWidth="1"/>
    <col min="19" max="21" width="11" style="10" customWidth="1"/>
    <col min="22" max="16384" width="9.140625" style="10"/>
  </cols>
  <sheetData>
    <row r="1" spans="1:21" x14ac:dyDescent="0.25">
      <c r="A1" s="49" t="s">
        <v>16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21" x14ac:dyDescent="0.25">
      <c r="A2" s="49" t="s">
        <v>17</v>
      </c>
      <c r="B2" s="49"/>
      <c r="C2" s="7">
        <v>100</v>
      </c>
      <c r="D2" s="7" t="s">
        <v>18</v>
      </c>
      <c r="E2" s="7">
        <v>2221</v>
      </c>
      <c r="G2" s="10" t="s">
        <v>19</v>
      </c>
      <c r="J2" s="10" t="s">
        <v>23</v>
      </c>
      <c r="K2" s="11" t="s">
        <v>21</v>
      </c>
      <c r="M2" s="52" t="s">
        <v>24</v>
      </c>
      <c r="N2" s="52"/>
    </row>
    <row r="3" spans="1:21" x14ac:dyDescent="0.25">
      <c r="A3" s="49" t="s">
        <v>28</v>
      </c>
      <c r="B3" s="49"/>
      <c r="C3" s="49"/>
      <c r="D3" s="49"/>
      <c r="E3" s="49"/>
      <c r="G3" s="10" t="s">
        <v>20</v>
      </c>
      <c r="J3" s="10">
        <v>0.5</v>
      </c>
      <c r="K3" s="13" t="s">
        <v>26</v>
      </c>
      <c r="L3" s="14"/>
      <c r="M3" s="52" t="s">
        <v>25</v>
      </c>
      <c r="N3" s="52"/>
    </row>
    <row r="4" spans="1:21" x14ac:dyDescent="0.25">
      <c r="A4" s="7" t="s">
        <v>29</v>
      </c>
      <c r="B4" s="7" t="s">
        <v>30</v>
      </c>
      <c r="C4" s="7" t="s">
        <v>31</v>
      </c>
      <c r="D4" s="7"/>
      <c r="E4" s="7"/>
      <c r="K4" s="13" t="s">
        <v>22</v>
      </c>
      <c r="L4" s="14"/>
    </row>
    <row r="5" spans="1:21" ht="31.5" customHeight="1" x14ac:dyDescent="0.25">
      <c r="A5" s="7" t="s">
        <v>0</v>
      </c>
      <c r="B5" s="10" t="s">
        <v>1</v>
      </c>
      <c r="C5" s="10" t="s">
        <v>4</v>
      </c>
      <c r="D5" s="10" t="s">
        <v>2</v>
      </c>
      <c r="E5" s="10" t="s">
        <v>34</v>
      </c>
      <c r="F5" s="16"/>
      <c r="G5" s="10" t="s">
        <v>40</v>
      </c>
      <c r="H5" s="22" t="s">
        <v>53</v>
      </c>
      <c r="I5" s="10" t="s">
        <v>52</v>
      </c>
      <c r="J5" s="10" t="s">
        <v>5</v>
      </c>
      <c r="K5" s="11" t="s">
        <v>48</v>
      </c>
      <c r="L5" s="12" t="s">
        <v>36</v>
      </c>
      <c r="M5" s="15" t="s">
        <v>37</v>
      </c>
      <c r="N5" s="12" t="s">
        <v>7</v>
      </c>
      <c r="O5" s="12" t="s">
        <v>34</v>
      </c>
      <c r="P5" s="10" t="s">
        <v>49</v>
      </c>
      <c r="R5" s="10" t="s">
        <v>9</v>
      </c>
    </row>
    <row r="6" spans="1:21" x14ac:dyDescent="0.25">
      <c r="A6" s="7">
        <v>1</v>
      </c>
      <c r="B6" s="17" t="s">
        <v>35</v>
      </c>
      <c r="C6" s="17">
        <v>5</v>
      </c>
      <c r="D6" s="17">
        <v>350</v>
      </c>
      <c r="E6" s="10">
        <f>J6*K6</f>
        <v>1750</v>
      </c>
      <c r="F6" s="16"/>
      <c r="G6" s="17">
        <v>10</v>
      </c>
      <c r="H6" s="17">
        <v>0</v>
      </c>
      <c r="I6" s="17">
        <v>0</v>
      </c>
      <c r="J6" s="10">
        <f>C6*G6+I6+H6</f>
        <v>50</v>
      </c>
      <c r="K6" s="11">
        <f>((D6*C6)/J6)</f>
        <v>35</v>
      </c>
      <c r="L6" s="18">
        <v>0</v>
      </c>
      <c r="M6" s="19">
        <v>18</v>
      </c>
      <c r="N6" s="12">
        <f>(K6*(1+M6%))+L6</f>
        <v>41.3</v>
      </c>
      <c r="O6" s="10">
        <f>N6*J6</f>
        <v>2065</v>
      </c>
      <c r="P6" s="12">
        <f>O6-E6</f>
        <v>315</v>
      </c>
    </row>
    <row r="7" spans="1:21" x14ac:dyDescent="0.25">
      <c r="A7" s="7">
        <v>2</v>
      </c>
      <c r="B7" s="17" t="s">
        <v>38</v>
      </c>
      <c r="C7" s="17">
        <v>10</v>
      </c>
      <c r="D7" s="17">
        <v>70</v>
      </c>
      <c r="E7" s="10">
        <f>C7*D7</f>
        <v>700</v>
      </c>
      <c r="F7" s="16"/>
      <c r="G7" s="19">
        <v>1</v>
      </c>
      <c r="H7" s="19">
        <v>0</v>
      </c>
      <c r="I7" s="19">
        <v>0</v>
      </c>
      <c r="J7" s="10">
        <f>(C7*G7)+H7</f>
        <v>10</v>
      </c>
      <c r="K7" s="11">
        <f>(E7/J7)+I7</f>
        <v>70</v>
      </c>
      <c r="L7" s="18">
        <v>0</v>
      </c>
      <c r="M7" s="19">
        <v>18</v>
      </c>
      <c r="N7" s="12">
        <f>K7*(1+M7%)</f>
        <v>82.6</v>
      </c>
      <c r="O7" s="10">
        <f>N7*J7</f>
        <v>826</v>
      </c>
      <c r="P7" s="12">
        <f>O7-E7</f>
        <v>126</v>
      </c>
      <c r="R7" s="10" t="s">
        <v>10</v>
      </c>
      <c r="S7" s="10" t="s">
        <v>11</v>
      </c>
      <c r="T7" s="10" t="s">
        <v>12</v>
      </c>
      <c r="U7" s="10" t="s">
        <v>13</v>
      </c>
    </row>
    <row r="8" spans="1:21" x14ac:dyDescent="0.25">
      <c r="A8" s="7">
        <v>3</v>
      </c>
      <c r="F8" s="16"/>
    </row>
    <row r="9" spans="1:21" x14ac:dyDescent="0.25">
      <c r="A9" s="7">
        <v>4</v>
      </c>
      <c r="F9" s="16"/>
    </row>
    <row r="10" spans="1:21" x14ac:dyDescent="0.25">
      <c r="A10" s="7">
        <v>5</v>
      </c>
      <c r="B10" s="15"/>
      <c r="C10" s="15"/>
      <c r="D10" s="15"/>
      <c r="E10" s="15"/>
      <c r="F10" s="20"/>
      <c r="G10" s="15"/>
      <c r="H10" s="15"/>
      <c r="I10" s="15"/>
      <c r="J10" s="15"/>
      <c r="K10" s="21"/>
      <c r="L10" s="15"/>
      <c r="N10" s="15"/>
    </row>
    <row r="11" spans="1:21" x14ac:dyDescent="0.25">
      <c r="A11" s="7">
        <v>6</v>
      </c>
      <c r="F11" s="16"/>
    </row>
    <row r="12" spans="1:21" x14ac:dyDescent="0.25">
      <c r="A12" s="7">
        <v>7</v>
      </c>
      <c r="F12" s="16"/>
    </row>
    <row r="13" spans="1:21" x14ac:dyDescent="0.25">
      <c r="A13" s="7">
        <v>8</v>
      </c>
      <c r="F13" s="16"/>
      <c r="R13" s="10" t="s">
        <v>14</v>
      </c>
    </row>
    <row r="14" spans="1:21" x14ac:dyDescent="0.25">
      <c r="A14" s="7">
        <v>9</v>
      </c>
      <c r="F14" s="16"/>
      <c r="R14" s="10" t="s">
        <v>27</v>
      </c>
    </row>
    <row r="15" spans="1:21" ht="51" customHeight="1" x14ac:dyDescent="0.25">
      <c r="A15" s="7">
        <v>10</v>
      </c>
      <c r="F15" s="16"/>
      <c r="R15" s="22" t="s">
        <v>33</v>
      </c>
    </row>
    <row r="16" spans="1:21" x14ac:dyDescent="0.25">
      <c r="D16" s="10" t="s">
        <v>39</v>
      </c>
      <c r="E16" s="10">
        <f>SUM(E6:E7)</f>
        <v>2450</v>
      </c>
      <c r="F16" s="16"/>
      <c r="N16" s="15" t="s">
        <v>50</v>
      </c>
      <c r="O16" s="10">
        <f>SUM(O6:O15)</f>
        <v>2891</v>
      </c>
      <c r="P16" s="12">
        <f>SUM(P6:P15)</f>
        <v>441</v>
      </c>
    </row>
    <row r="17" spans="1:5" x14ac:dyDescent="0.25">
      <c r="A17" s="7" t="s">
        <v>51</v>
      </c>
      <c r="D17" s="10" t="s">
        <v>41</v>
      </c>
      <c r="E17" s="10">
        <f>J3</f>
        <v>0.5</v>
      </c>
    </row>
    <row r="18" spans="1:5" x14ac:dyDescent="0.25">
      <c r="D18" s="10" t="s">
        <v>42</v>
      </c>
      <c r="E18" s="10">
        <f>E16*E17</f>
        <v>1225</v>
      </c>
    </row>
    <row r="19" spans="1:5" x14ac:dyDescent="0.25">
      <c r="D19" s="10" t="s">
        <v>43</v>
      </c>
      <c r="E19" s="10">
        <v>100</v>
      </c>
    </row>
    <row r="20" spans="1:5" x14ac:dyDescent="0.25">
      <c r="D20" s="10" t="s">
        <v>44</v>
      </c>
      <c r="E20" s="10">
        <v>10</v>
      </c>
    </row>
    <row r="21" spans="1:5" x14ac:dyDescent="0.25">
      <c r="D21" s="10" t="s">
        <v>45</v>
      </c>
      <c r="E21" s="10">
        <v>0</v>
      </c>
    </row>
    <row r="22" spans="1:5" x14ac:dyDescent="0.25">
      <c r="D22" s="10" t="s">
        <v>46</v>
      </c>
      <c r="E22" s="10">
        <v>0</v>
      </c>
    </row>
    <row r="23" spans="1:5" x14ac:dyDescent="0.25">
      <c r="D23" s="10" t="s">
        <v>47</v>
      </c>
      <c r="E23" s="10">
        <f>E18-(E19+(1+E20%))+(E21+(1+E22%))</f>
        <v>1124.9000000000001</v>
      </c>
    </row>
  </sheetData>
  <mergeCells count="5">
    <mergeCell ref="A1:N1"/>
    <mergeCell ref="A2:B2"/>
    <mergeCell ref="M2:N2"/>
    <mergeCell ref="A3:E3"/>
    <mergeCell ref="M3:N3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7"/>
  <sheetViews>
    <sheetView rightToLeft="1" tabSelected="1" workbookViewId="0">
      <selection activeCell="C20" sqref="C20:C22"/>
    </sheetView>
  </sheetViews>
  <sheetFormatPr defaultRowHeight="15" x14ac:dyDescent="0.25"/>
  <cols>
    <col min="1" max="1" width="20.28515625" bestFit="1" customWidth="1"/>
    <col min="2" max="2" width="10" bestFit="1" customWidth="1"/>
    <col min="3" max="3" width="35.140625" bestFit="1" customWidth="1"/>
    <col min="4" max="4" width="9.7109375" customWidth="1"/>
    <col min="5" max="5" width="2.85546875" style="36" customWidth="1"/>
    <col min="6" max="6" width="27.85546875" bestFit="1" customWidth="1"/>
    <col min="7" max="7" width="9.140625" style="23"/>
    <col min="8" max="8" width="41" customWidth="1"/>
  </cols>
  <sheetData>
    <row r="1" spans="1:9" ht="32.25" customHeight="1" x14ac:dyDescent="0.25">
      <c r="A1" s="57" t="s">
        <v>54</v>
      </c>
      <c r="B1" s="57"/>
      <c r="C1" s="57"/>
      <c r="D1" s="41" t="s">
        <v>110</v>
      </c>
      <c r="E1" s="35"/>
      <c r="F1" s="53" t="s">
        <v>58</v>
      </c>
      <c r="G1" s="53"/>
      <c r="H1" s="53"/>
      <c r="I1" s="47" t="s">
        <v>110</v>
      </c>
    </row>
    <row r="2" spans="1:9" x14ac:dyDescent="0.25">
      <c r="A2" s="37" t="s">
        <v>16</v>
      </c>
      <c r="B2" s="38" t="s">
        <v>93</v>
      </c>
      <c r="C2" s="37" t="s">
        <v>102</v>
      </c>
      <c r="D2" t="s">
        <v>112</v>
      </c>
      <c r="F2" s="26" t="s">
        <v>76</v>
      </c>
      <c r="G2" s="27">
        <v>1</v>
      </c>
      <c r="H2" s="28" t="s">
        <v>77</v>
      </c>
      <c r="I2" s="37" t="s">
        <v>113</v>
      </c>
    </row>
    <row r="3" spans="1:9" x14ac:dyDescent="0.25">
      <c r="A3" s="37" t="s">
        <v>17</v>
      </c>
      <c r="B3" s="39">
        <v>2013</v>
      </c>
      <c r="C3" s="37" t="s">
        <v>94</v>
      </c>
      <c r="D3" t="s">
        <v>112</v>
      </c>
      <c r="F3" s="26" t="s">
        <v>1</v>
      </c>
      <c r="G3" s="29" t="s">
        <v>6</v>
      </c>
      <c r="H3" s="28" t="s">
        <v>78</v>
      </c>
      <c r="I3" s="37" t="s">
        <v>112</v>
      </c>
    </row>
    <row r="4" spans="1:9" x14ac:dyDescent="0.25">
      <c r="A4" s="37" t="s">
        <v>95</v>
      </c>
      <c r="B4" s="40">
        <v>1</v>
      </c>
      <c r="C4" s="37" t="s">
        <v>111</v>
      </c>
      <c r="D4" t="s">
        <v>112</v>
      </c>
      <c r="F4" s="26" t="s">
        <v>4</v>
      </c>
      <c r="G4" s="30">
        <v>10</v>
      </c>
      <c r="H4" s="28" t="s">
        <v>79</v>
      </c>
      <c r="I4" s="37" t="s">
        <v>112</v>
      </c>
    </row>
    <row r="5" spans="1:9" x14ac:dyDescent="0.25">
      <c r="A5" s="37" t="s">
        <v>55</v>
      </c>
      <c r="B5" s="39" t="s">
        <v>97</v>
      </c>
      <c r="C5" s="37" t="s">
        <v>96</v>
      </c>
      <c r="D5" t="s">
        <v>112</v>
      </c>
      <c r="F5" s="26" t="s">
        <v>69</v>
      </c>
      <c r="G5" s="30">
        <f>(G8*(1-G7%))+(G8-G6)</f>
        <v>200</v>
      </c>
      <c r="H5" s="28" t="s">
        <v>80</v>
      </c>
      <c r="I5" s="37" t="s">
        <v>112</v>
      </c>
    </row>
    <row r="6" spans="1:9" x14ac:dyDescent="0.25">
      <c r="A6" s="37"/>
      <c r="B6" s="39"/>
      <c r="C6" s="37"/>
      <c r="F6" s="26" t="s">
        <v>118</v>
      </c>
      <c r="G6" s="30">
        <v>0</v>
      </c>
      <c r="H6" s="28" t="s">
        <v>119</v>
      </c>
      <c r="I6" s="37"/>
    </row>
    <row r="7" spans="1:9" x14ac:dyDescent="0.25">
      <c r="A7" s="37"/>
      <c r="B7" s="39"/>
      <c r="C7" s="37"/>
      <c r="F7" s="26" t="s">
        <v>118</v>
      </c>
      <c r="G7" s="30">
        <v>0</v>
      </c>
      <c r="H7" s="28" t="s">
        <v>120</v>
      </c>
      <c r="I7" s="37"/>
    </row>
    <row r="8" spans="1:9" x14ac:dyDescent="0.25">
      <c r="A8" s="37"/>
      <c r="B8" s="39"/>
      <c r="C8" s="37"/>
      <c r="F8" s="26" t="s">
        <v>121</v>
      </c>
      <c r="G8" s="30">
        <v>100</v>
      </c>
      <c r="H8" s="28"/>
      <c r="I8" s="37"/>
    </row>
    <row r="9" spans="1:9" x14ac:dyDescent="0.25">
      <c r="A9" s="37" t="s">
        <v>29</v>
      </c>
      <c r="B9" s="38" t="s">
        <v>98</v>
      </c>
      <c r="C9" s="37" t="s">
        <v>101</v>
      </c>
      <c r="D9" t="s">
        <v>112</v>
      </c>
      <c r="F9" s="26" t="s">
        <v>39</v>
      </c>
      <c r="G9" s="31">
        <f>G5*G4</f>
        <v>2000</v>
      </c>
      <c r="H9" s="28" t="s">
        <v>81</v>
      </c>
      <c r="I9" s="37" t="s">
        <v>112</v>
      </c>
    </row>
    <row r="10" spans="1:9" x14ac:dyDescent="0.25">
      <c r="A10" s="37" t="s">
        <v>19</v>
      </c>
      <c r="B10" s="38" t="s">
        <v>99</v>
      </c>
      <c r="C10" s="37" t="s">
        <v>100</v>
      </c>
      <c r="D10" t="s">
        <v>112</v>
      </c>
      <c r="F10" s="26" t="s">
        <v>40</v>
      </c>
      <c r="G10" s="32">
        <v>1</v>
      </c>
      <c r="H10" s="28" t="s">
        <v>83</v>
      </c>
      <c r="I10" s="37" t="s">
        <v>112</v>
      </c>
    </row>
    <row r="11" spans="1:9" x14ac:dyDescent="0.25">
      <c r="A11" s="37" t="s">
        <v>56</v>
      </c>
      <c r="B11" s="38" t="s">
        <v>23</v>
      </c>
      <c r="C11" s="37" t="s">
        <v>103</v>
      </c>
      <c r="D11" t="s">
        <v>112</v>
      </c>
      <c r="F11" s="26" t="s">
        <v>52</v>
      </c>
      <c r="G11" s="32">
        <v>0</v>
      </c>
      <c r="H11" s="28" t="s">
        <v>82</v>
      </c>
      <c r="I11" s="37" t="s">
        <v>112</v>
      </c>
    </row>
    <row r="12" spans="1:9" x14ac:dyDescent="0.25">
      <c r="A12" s="37" t="s">
        <v>57</v>
      </c>
      <c r="B12" s="40">
        <v>89.5</v>
      </c>
      <c r="C12" s="37" t="s">
        <v>104</v>
      </c>
      <c r="D12" t="s">
        <v>113</v>
      </c>
      <c r="F12" s="26" t="s">
        <v>59</v>
      </c>
      <c r="G12" s="32">
        <v>0</v>
      </c>
      <c r="H12" s="28" t="s">
        <v>85</v>
      </c>
      <c r="I12" s="37" t="s">
        <v>112</v>
      </c>
    </row>
    <row r="13" spans="1:9" x14ac:dyDescent="0.25">
      <c r="A13" s="37" t="s">
        <v>66</v>
      </c>
      <c r="B13" s="39">
        <v>20</v>
      </c>
      <c r="C13" s="37" t="s">
        <v>109</v>
      </c>
      <c r="D13" t="s">
        <v>113</v>
      </c>
      <c r="F13" s="26" t="s">
        <v>60</v>
      </c>
      <c r="G13" s="31">
        <f>(G4*G10)+G11+G12</f>
        <v>10</v>
      </c>
      <c r="H13" s="28" t="s">
        <v>86</v>
      </c>
      <c r="I13" s="37" t="s">
        <v>112</v>
      </c>
    </row>
    <row r="14" spans="1:9" x14ac:dyDescent="0.25">
      <c r="A14" s="37" t="s">
        <v>21</v>
      </c>
      <c r="B14" s="38" t="s">
        <v>105</v>
      </c>
      <c r="C14" s="37"/>
      <c r="D14" t="s">
        <v>112</v>
      </c>
      <c r="F14" s="26" t="s">
        <v>72</v>
      </c>
      <c r="G14" s="33">
        <f>G9/(G4*G10)</f>
        <v>200</v>
      </c>
      <c r="H14" s="28"/>
      <c r="I14" s="37" t="s">
        <v>113</v>
      </c>
    </row>
    <row r="15" spans="1:9" x14ac:dyDescent="0.25">
      <c r="A15" s="37" t="s">
        <v>26</v>
      </c>
      <c r="B15" s="39"/>
      <c r="C15" s="37" t="s">
        <v>106</v>
      </c>
      <c r="D15" t="s">
        <v>112</v>
      </c>
      <c r="F15" s="26" t="s">
        <v>73</v>
      </c>
      <c r="G15" s="33">
        <f>((G5/(G4*G10))*G4)*G11</f>
        <v>0</v>
      </c>
      <c r="H15" s="34"/>
      <c r="I15" s="37" t="s">
        <v>113</v>
      </c>
    </row>
    <row r="16" spans="1:9" x14ac:dyDescent="0.25">
      <c r="A16" s="37" t="s">
        <v>22</v>
      </c>
      <c r="B16" s="39"/>
      <c r="C16" s="37" t="s">
        <v>107</v>
      </c>
      <c r="D16" t="s">
        <v>112</v>
      </c>
      <c r="F16" s="26" t="s">
        <v>70</v>
      </c>
      <c r="G16" s="33">
        <f>(G9/((G4*G10)+G12))*G12</f>
        <v>0</v>
      </c>
      <c r="H16" s="28"/>
      <c r="I16" s="37" t="s">
        <v>113</v>
      </c>
    </row>
    <row r="17" spans="1:9" x14ac:dyDescent="0.25">
      <c r="A17" s="37" t="s">
        <v>114</v>
      </c>
      <c r="B17" s="39"/>
      <c r="C17" s="37" t="s">
        <v>115</v>
      </c>
      <c r="D17" t="s">
        <v>112</v>
      </c>
      <c r="F17" s="26" t="s">
        <v>71</v>
      </c>
      <c r="G17" s="33">
        <f>IF(AND(G11=0,G12=0),G14,G15+G16)</f>
        <v>200</v>
      </c>
      <c r="H17" s="28" t="s">
        <v>87</v>
      </c>
      <c r="I17" s="37" t="s">
        <v>112</v>
      </c>
    </row>
    <row r="18" spans="1:9" x14ac:dyDescent="0.25">
      <c r="F18" s="26" t="s">
        <v>61</v>
      </c>
      <c r="G18" s="32">
        <v>0</v>
      </c>
      <c r="H18" s="28" t="s">
        <v>84</v>
      </c>
      <c r="I18" s="37" t="s">
        <v>112</v>
      </c>
    </row>
    <row r="19" spans="1:9" x14ac:dyDescent="0.25">
      <c r="F19" s="26" t="s">
        <v>62</v>
      </c>
      <c r="G19" s="32">
        <v>20</v>
      </c>
      <c r="H19" s="28" t="s">
        <v>108</v>
      </c>
      <c r="I19" s="37" t="s">
        <v>112</v>
      </c>
    </row>
    <row r="20" spans="1:9" x14ac:dyDescent="0.25">
      <c r="F20" s="26" t="s">
        <v>63</v>
      </c>
      <c r="G20" s="33">
        <f>(G18+(G17*(1+G19%)))</f>
        <v>240</v>
      </c>
      <c r="H20" s="28" t="s">
        <v>88</v>
      </c>
      <c r="I20" s="37" t="s">
        <v>112</v>
      </c>
    </row>
    <row r="21" spans="1:9" x14ac:dyDescent="0.25">
      <c r="F21" s="26" t="s">
        <v>64</v>
      </c>
      <c r="G21" s="33">
        <f>G20*(G4*G10)</f>
        <v>2400</v>
      </c>
      <c r="H21" s="28"/>
      <c r="I21" s="37" t="s">
        <v>112</v>
      </c>
    </row>
    <row r="22" spans="1:9" x14ac:dyDescent="0.25">
      <c r="F22" s="26" t="s">
        <v>65</v>
      </c>
      <c r="G22" s="33">
        <f>G21-G9</f>
        <v>400</v>
      </c>
      <c r="H22" s="28"/>
      <c r="I22" s="37" t="s">
        <v>113</v>
      </c>
    </row>
    <row r="23" spans="1:9" x14ac:dyDescent="0.25">
      <c r="F23" s="26" t="s">
        <v>67</v>
      </c>
      <c r="G23" s="33">
        <f>G11*G15</f>
        <v>0</v>
      </c>
      <c r="H23" s="28" t="s">
        <v>92</v>
      </c>
      <c r="I23" s="37" t="s">
        <v>112</v>
      </c>
    </row>
    <row r="24" spans="1:9" x14ac:dyDescent="0.25">
      <c r="F24" s="26" t="s">
        <v>68</v>
      </c>
      <c r="G24" s="33">
        <f>SUM(G22:G23)</f>
        <v>400</v>
      </c>
      <c r="H24" s="28" t="s">
        <v>89</v>
      </c>
      <c r="I24" s="37" t="s">
        <v>112</v>
      </c>
    </row>
    <row r="25" spans="1:9" x14ac:dyDescent="0.25">
      <c r="F25" s="23" t="s">
        <v>116</v>
      </c>
      <c r="G25" s="48"/>
      <c r="H25" s="24" t="s">
        <v>117</v>
      </c>
    </row>
    <row r="26" spans="1:9" x14ac:dyDescent="0.25">
      <c r="F26" s="23"/>
      <c r="H26" s="24"/>
    </row>
    <row r="27" spans="1:9" ht="15.75" thickBot="1" x14ac:dyDescent="0.3">
      <c r="H27" s="24"/>
    </row>
    <row r="28" spans="1:9" x14ac:dyDescent="0.25">
      <c r="F28" s="54" t="s">
        <v>90</v>
      </c>
      <c r="G28" s="42"/>
      <c r="H28" s="43" t="s">
        <v>74</v>
      </c>
    </row>
    <row r="29" spans="1:9" x14ac:dyDescent="0.25">
      <c r="F29" s="55"/>
      <c r="G29" s="25"/>
      <c r="H29" s="44" t="s">
        <v>75</v>
      </c>
    </row>
    <row r="30" spans="1:9" ht="15.75" thickBot="1" x14ac:dyDescent="0.3">
      <c r="F30" s="56"/>
      <c r="G30" s="45"/>
      <c r="H30" s="46" t="s">
        <v>91</v>
      </c>
    </row>
    <row r="31" spans="1:9" x14ac:dyDescent="0.25">
      <c r="H31" s="24"/>
    </row>
    <row r="32" spans="1:9" x14ac:dyDescent="0.25">
      <c r="H32" s="24"/>
    </row>
    <row r="33" spans="8:8" x14ac:dyDescent="0.25">
      <c r="H33" s="24"/>
    </row>
    <row r="34" spans="8:8" x14ac:dyDescent="0.25">
      <c r="H34" s="24"/>
    </row>
    <row r="35" spans="8:8" x14ac:dyDescent="0.25">
      <c r="H35" s="24"/>
    </row>
    <row r="36" spans="8:8" x14ac:dyDescent="0.25">
      <c r="H36" s="24"/>
    </row>
    <row r="37" spans="8:8" x14ac:dyDescent="0.25">
      <c r="H37" s="24"/>
    </row>
  </sheetData>
  <mergeCells count="3">
    <mergeCell ref="F1:H1"/>
    <mergeCell ref="F28:F30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1</vt:lpstr>
      <vt:lpstr>2</vt:lpstr>
      <vt:lpstr>4</vt:lpstr>
      <vt:lpstr>3</vt:lpstr>
      <vt:lpstr>Sheet3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</dc:creator>
  <cp:lastModifiedBy>Ahmad Wali Sharify</cp:lastModifiedBy>
  <dcterms:created xsi:type="dcterms:W3CDTF">2020-07-22T14:41:21Z</dcterms:created>
  <dcterms:modified xsi:type="dcterms:W3CDTF">2023-03-26T05:34:13Z</dcterms:modified>
</cp:coreProperties>
</file>