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esk\"/>
    </mc:Choice>
  </mc:AlternateContent>
  <xr:revisionPtr revIDLastSave="0" documentId="8_{5919B639-717F-4F3F-A705-11E23B02F820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Single vs Mix" sheetId="5" r:id="rId1"/>
    <sheet name="Sheet1" sheetId="8" r:id="rId2"/>
    <sheet name="mixed" sheetId="1" r:id="rId3"/>
    <sheet name="Sheet3" sheetId="7" r:id="rId4"/>
    <sheet name="Sheet2" sheetId="6" r:id="rId5"/>
    <sheet name="single only" sheetId="2" r:id="rId6"/>
    <sheet name="single true" sheetId="4" r:id="rId7"/>
    <sheet name="mix ture value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8" l="1"/>
  <c r="Y2" i="8"/>
  <c r="Z2" i="8"/>
  <c r="AA2" i="8"/>
  <c r="X3" i="8"/>
  <c r="Y3" i="8"/>
  <c r="Z3" i="8"/>
  <c r="AA3" i="8"/>
  <c r="X4" i="8"/>
  <c r="Y4" i="8"/>
  <c r="Z4" i="8"/>
  <c r="AA4" i="8"/>
  <c r="X5" i="8"/>
  <c r="Y5" i="8"/>
  <c r="Z5" i="8"/>
  <c r="AA5" i="8"/>
  <c r="X6" i="8"/>
  <c r="Y6" i="8"/>
  <c r="Z6" i="8"/>
  <c r="AA6" i="8"/>
  <c r="X7" i="8"/>
  <c r="Y7" i="8"/>
  <c r="Z7" i="8"/>
  <c r="AA7" i="8"/>
  <c r="X8" i="8"/>
  <c r="Y8" i="8"/>
  <c r="Z8" i="8"/>
  <c r="AA8" i="8"/>
  <c r="X9" i="8"/>
  <c r="Y9" i="8"/>
  <c r="Z9" i="8"/>
  <c r="AA9" i="8"/>
  <c r="X10" i="8"/>
  <c r="Y10" i="8"/>
  <c r="Z10" i="8"/>
  <c r="AA10" i="8"/>
  <c r="X11" i="8"/>
  <c r="Y11" i="8"/>
  <c r="Z11" i="8"/>
  <c r="AA11" i="8"/>
  <c r="X12" i="8"/>
  <c r="Y12" i="8"/>
  <c r="Z12" i="8"/>
  <c r="AA12" i="8"/>
  <c r="X13" i="8"/>
  <c r="Y13" i="8"/>
  <c r="Z13" i="8"/>
  <c r="AA13" i="8"/>
  <c r="X14" i="8"/>
  <c r="Y14" i="8"/>
  <c r="Z14" i="8"/>
  <c r="AA14" i="8"/>
  <c r="X15" i="8"/>
  <c r="Y15" i="8"/>
  <c r="Z15" i="8"/>
  <c r="AA15" i="8"/>
  <c r="X16" i="8"/>
  <c r="Y16" i="8"/>
  <c r="Z16" i="8"/>
  <c r="AA16" i="8"/>
  <c r="X17" i="8"/>
  <c r="Y17" i="8"/>
  <c r="Z17" i="8"/>
  <c r="AA17" i="8"/>
  <c r="X18" i="8"/>
  <c r="Y18" i="8"/>
  <c r="Z18" i="8"/>
  <c r="AA18" i="8"/>
  <c r="Y19" i="8"/>
  <c r="AA19" i="8"/>
  <c r="Y20" i="8"/>
  <c r="AA20" i="8"/>
  <c r="Y21" i="8"/>
  <c r="AA21" i="8"/>
  <c r="X22" i="8"/>
  <c r="Y22" i="8"/>
  <c r="Z22" i="8"/>
  <c r="AA22" i="8"/>
  <c r="X23" i="8"/>
  <c r="Y23" i="8"/>
  <c r="Z23" i="8"/>
  <c r="AA23" i="8"/>
  <c r="X24" i="8"/>
  <c r="Y24" i="8"/>
  <c r="Z24" i="8"/>
  <c r="AA24" i="8"/>
  <c r="X25" i="8"/>
  <c r="Y25" i="8"/>
  <c r="Z25" i="8"/>
  <c r="AA25" i="8"/>
  <c r="X26" i="8"/>
  <c r="Y26" i="8"/>
  <c r="Z26" i="8"/>
  <c r="AA26" i="8"/>
  <c r="X27" i="8"/>
  <c r="Y27" i="8"/>
  <c r="Z27" i="8"/>
  <c r="AA27" i="8"/>
  <c r="X28" i="8"/>
  <c r="Y28" i="8"/>
  <c r="Z28" i="8"/>
  <c r="AA28" i="8"/>
  <c r="X29" i="8"/>
  <c r="Y29" i="8"/>
  <c r="Z29" i="8"/>
  <c r="AA29" i="8"/>
  <c r="U19" i="8"/>
  <c r="X19" i="8" s="1"/>
  <c r="Z19" i="8" s="1"/>
  <c r="U20" i="8"/>
  <c r="X20" i="8" s="1"/>
  <c r="Z20" i="8" s="1"/>
  <c r="U21" i="8"/>
  <c r="X21" i="8" s="1"/>
  <c r="Z21" i="8" s="1"/>
  <c r="W29" i="8"/>
  <c r="T29" i="8"/>
  <c r="Q29" i="8"/>
  <c r="O29" i="8"/>
  <c r="W28" i="8"/>
  <c r="T28" i="8"/>
  <c r="Q28" i="8"/>
  <c r="O28" i="8"/>
  <c r="W27" i="8"/>
  <c r="T27" i="8"/>
  <c r="Q27" i="8"/>
  <c r="O27" i="8"/>
  <c r="W26" i="8"/>
  <c r="T26" i="8"/>
  <c r="Q26" i="8"/>
  <c r="O26" i="8"/>
  <c r="W25" i="8"/>
  <c r="T25" i="8"/>
  <c r="Q25" i="8"/>
  <c r="O25" i="8"/>
  <c r="W24" i="8"/>
  <c r="T24" i="8"/>
  <c r="Q24" i="8"/>
  <c r="O24" i="8"/>
  <c r="W23" i="8"/>
  <c r="T23" i="8"/>
  <c r="Q23" i="8"/>
  <c r="O23" i="8"/>
  <c r="W22" i="8"/>
  <c r="T22" i="8"/>
  <c r="Q22" i="8"/>
  <c r="O22" i="8"/>
  <c r="W21" i="8"/>
  <c r="Q21" i="8"/>
  <c r="W20" i="8"/>
  <c r="T20" i="8"/>
  <c r="Q20" i="8"/>
  <c r="W19" i="8"/>
  <c r="T19" i="8"/>
  <c r="Q19" i="8"/>
  <c r="W18" i="8"/>
  <c r="T18" i="8"/>
  <c r="Q18" i="8"/>
  <c r="W17" i="8"/>
  <c r="T17" i="8"/>
  <c r="Q17" i="8"/>
  <c r="W16" i="8"/>
  <c r="T16" i="8"/>
  <c r="Q16" i="8"/>
  <c r="W15" i="8"/>
  <c r="T15" i="8"/>
  <c r="Q15" i="8"/>
  <c r="W14" i="8"/>
  <c r="T14" i="8"/>
  <c r="Q14" i="8"/>
  <c r="O14" i="8"/>
  <c r="W13" i="8"/>
  <c r="T13" i="8"/>
  <c r="Q13" i="8"/>
  <c r="O13" i="8"/>
  <c r="W12" i="8"/>
  <c r="T12" i="8"/>
  <c r="Q12" i="8"/>
  <c r="O12" i="8"/>
  <c r="W11" i="8"/>
  <c r="T11" i="8"/>
  <c r="Q11" i="8"/>
  <c r="O11" i="8"/>
  <c r="W10" i="8"/>
  <c r="T10" i="8"/>
  <c r="Q10" i="8"/>
  <c r="O10" i="8"/>
  <c r="W9" i="8"/>
  <c r="T9" i="8"/>
  <c r="Q9" i="8"/>
  <c r="O9" i="8"/>
  <c r="W8" i="8"/>
  <c r="T8" i="8"/>
  <c r="Q8" i="8"/>
  <c r="O8" i="8"/>
  <c r="W7" i="8"/>
  <c r="T7" i="8"/>
  <c r="Q7" i="8"/>
  <c r="O7" i="8"/>
  <c r="W6" i="8"/>
  <c r="T6" i="8"/>
  <c r="Q6" i="8"/>
  <c r="O6" i="8"/>
  <c r="W5" i="8"/>
  <c r="T5" i="8"/>
  <c r="Q5" i="8"/>
  <c r="O5" i="8"/>
  <c r="W4" i="8"/>
  <c r="T4" i="8"/>
  <c r="Q4" i="8"/>
  <c r="O4" i="8"/>
  <c r="W3" i="8"/>
  <c r="T3" i="8"/>
  <c r="Q3" i="8"/>
  <c r="O3" i="8"/>
  <c r="W2" i="8"/>
  <c r="T2" i="8"/>
  <c r="Q2" i="8"/>
  <c r="O2" i="8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2" i="5"/>
  <c r="W29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2" i="5"/>
  <c r="O23" i="5"/>
  <c r="O24" i="5"/>
  <c r="O25" i="5"/>
  <c r="O26" i="5"/>
  <c r="O27" i="5"/>
  <c r="O28" i="5"/>
  <c r="O29" i="5"/>
  <c r="O22" i="5"/>
  <c r="O10" i="5"/>
  <c r="O11" i="5"/>
  <c r="O12" i="5"/>
  <c r="O13" i="5"/>
  <c r="O14" i="5"/>
  <c r="O9" i="5"/>
  <c r="Y29" i="5"/>
  <c r="AA29" i="5" s="1"/>
  <c r="X29" i="5"/>
  <c r="Z29" i="5" s="1"/>
  <c r="Y28" i="5"/>
  <c r="AA28" i="5" s="1"/>
  <c r="X28" i="5"/>
  <c r="Z28" i="5" s="1"/>
  <c r="Y27" i="5"/>
  <c r="AA27" i="5" s="1"/>
  <c r="X27" i="5"/>
  <c r="Z27" i="5" s="1"/>
  <c r="Y26" i="5"/>
  <c r="AA26" i="5" s="1"/>
  <c r="X26" i="5"/>
  <c r="Z26" i="5" s="1"/>
  <c r="Y25" i="5"/>
  <c r="AA25" i="5" s="1"/>
  <c r="X25" i="5"/>
  <c r="Z25" i="5" s="1"/>
  <c r="Y24" i="5"/>
  <c r="AA24" i="5" s="1"/>
  <c r="X24" i="5"/>
  <c r="Z24" i="5" s="1"/>
  <c r="Y23" i="5"/>
  <c r="AA23" i="5" s="1"/>
  <c r="X23" i="5"/>
  <c r="Z23" i="5" s="1"/>
  <c r="Y22" i="5"/>
  <c r="AA22" i="5" s="1"/>
  <c r="X22" i="5"/>
  <c r="Z22" i="5" s="1"/>
  <c r="Y21" i="5"/>
  <c r="AA21" i="5" s="1"/>
  <c r="X21" i="5"/>
  <c r="Z21" i="5" s="1"/>
  <c r="U21" i="5"/>
  <c r="Z20" i="5"/>
  <c r="Y20" i="5"/>
  <c r="AA20" i="5" s="1"/>
  <c r="X20" i="5"/>
  <c r="U20" i="5"/>
  <c r="AA19" i="5"/>
  <c r="Y19" i="5"/>
  <c r="U19" i="5"/>
  <c r="X19" i="5" s="1"/>
  <c r="Z19" i="5" s="1"/>
  <c r="AA18" i="5"/>
  <c r="Y18" i="5"/>
  <c r="X18" i="5"/>
  <c r="Z18" i="5" s="1"/>
  <c r="AA17" i="5"/>
  <c r="Y17" i="5"/>
  <c r="X17" i="5"/>
  <c r="Z17" i="5" s="1"/>
  <c r="AA16" i="5"/>
  <c r="Y16" i="5"/>
  <c r="X16" i="5"/>
  <c r="Z16" i="5" s="1"/>
  <c r="AA15" i="5"/>
  <c r="Y15" i="5"/>
  <c r="X15" i="5"/>
  <c r="Z15" i="5" s="1"/>
  <c r="AA14" i="5"/>
  <c r="Y14" i="5"/>
  <c r="X14" i="5"/>
  <c r="Z14" i="5" s="1"/>
  <c r="AA13" i="5"/>
  <c r="Y13" i="5"/>
  <c r="X13" i="5"/>
  <c r="Z13" i="5" s="1"/>
  <c r="AA12" i="5"/>
  <c r="Y12" i="5"/>
  <c r="X12" i="5"/>
  <c r="Z12" i="5" s="1"/>
  <c r="AA11" i="5"/>
  <c r="Y11" i="5"/>
  <c r="X11" i="5"/>
  <c r="Z11" i="5" s="1"/>
  <c r="AA10" i="5"/>
  <c r="Y10" i="5"/>
  <c r="X10" i="5"/>
  <c r="Z10" i="5" s="1"/>
  <c r="AA9" i="5"/>
  <c r="Y9" i="5"/>
  <c r="X9" i="5"/>
  <c r="Z9" i="5" s="1"/>
  <c r="AA8" i="5"/>
  <c r="Y8" i="5"/>
  <c r="X8" i="5"/>
  <c r="Z8" i="5" s="1"/>
  <c r="O8" i="5"/>
  <c r="Z7" i="5"/>
  <c r="Y7" i="5"/>
  <c r="AA7" i="5" s="1"/>
  <c r="X7" i="5"/>
  <c r="O7" i="5"/>
  <c r="AA6" i="5"/>
  <c r="Y6" i="5"/>
  <c r="X6" i="5"/>
  <c r="Z6" i="5" s="1"/>
  <c r="O6" i="5"/>
  <c r="Z5" i="5"/>
  <c r="Y5" i="5"/>
  <c r="AA5" i="5" s="1"/>
  <c r="X5" i="5"/>
  <c r="O5" i="5"/>
  <c r="AA4" i="5"/>
  <c r="Y4" i="5"/>
  <c r="X4" i="5"/>
  <c r="Z4" i="5" s="1"/>
  <c r="O4" i="5"/>
  <c r="Z3" i="5"/>
  <c r="Y3" i="5"/>
  <c r="AA3" i="5" s="1"/>
  <c r="X3" i="5"/>
  <c r="O3" i="5"/>
  <c r="AA2" i="5"/>
  <c r="Y2" i="5"/>
  <c r="X2" i="5"/>
  <c r="Z2" i="5" s="1"/>
  <c r="O2" i="5"/>
  <c r="T21" i="8" l="1"/>
  <c r="E12" i="6"/>
  <c r="E11" i="6"/>
  <c r="E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N3" i="4" l="1"/>
  <c r="O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N27" i="4"/>
  <c r="O27" i="4"/>
  <c r="N28" i="4"/>
  <c r="O28" i="4"/>
  <c r="N29" i="4"/>
  <c r="O29" i="4"/>
  <c r="N30" i="4"/>
  <c r="O30" i="4"/>
  <c r="N31" i="4"/>
  <c r="O31" i="4"/>
  <c r="N32" i="4"/>
  <c r="O32" i="4"/>
  <c r="N33" i="4"/>
  <c r="O33" i="4"/>
  <c r="N34" i="4"/>
  <c r="O34" i="4"/>
  <c r="N35" i="4"/>
  <c r="O35" i="4"/>
  <c r="N36" i="4"/>
  <c r="O36" i="4"/>
  <c r="N37" i="4"/>
  <c r="O37" i="4"/>
  <c r="N38" i="4"/>
  <c r="O38" i="4"/>
  <c r="N39" i="4"/>
  <c r="O39" i="4"/>
  <c r="N40" i="4"/>
  <c r="O40" i="4"/>
  <c r="N41" i="4"/>
  <c r="O41" i="4"/>
  <c r="N42" i="4"/>
  <c r="O42" i="4"/>
  <c r="N43" i="4"/>
  <c r="O43" i="4"/>
  <c r="N44" i="4"/>
  <c r="O44" i="4"/>
  <c r="N45" i="4"/>
  <c r="O45" i="4"/>
  <c r="N46" i="4"/>
  <c r="O46" i="4"/>
  <c r="N47" i="4"/>
  <c r="O47" i="4"/>
  <c r="N48" i="4"/>
  <c r="O48" i="4"/>
  <c r="N49" i="4"/>
  <c r="O49" i="4"/>
  <c r="N50" i="4"/>
  <c r="O50" i="4"/>
  <c r="N51" i="4"/>
  <c r="O51" i="4"/>
  <c r="N52" i="4"/>
  <c r="O52" i="4"/>
  <c r="N53" i="4"/>
  <c r="O53" i="4"/>
  <c r="N54" i="4"/>
  <c r="O54" i="4"/>
  <c r="N55" i="4"/>
  <c r="O55" i="4"/>
  <c r="N56" i="4"/>
  <c r="O56" i="4"/>
  <c r="N57" i="4"/>
  <c r="O57" i="4"/>
  <c r="N58" i="4"/>
  <c r="O58" i="4"/>
  <c r="N59" i="4"/>
  <c r="O59" i="4"/>
  <c r="N60" i="4"/>
  <c r="O60" i="4"/>
  <c r="N61" i="4"/>
  <c r="O61" i="4"/>
  <c r="N62" i="4"/>
  <c r="O62" i="4"/>
  <c r="N63" i="4"/>
  <c r="O63" i="4"/>
  <c r="N64" i="4"/>
  <c r="O64" i="4"/>
  <c r="N65" i="4"/>
  <c r="O65" i="4"/>
  <c r="N66" i="4"/>
  <c r="O66" i="4"/>
  <c r="N67" i="4"/>
  <c r="O67" i="4"/>
  <c r="N68" i="4"/>
  <c r="O68" i="4"/>
  <c r="N69" i="4"/>
  <c r="O69" i="4"/>
  <c r="N70" i="4"/>
  <c r="O70" i="4"/>
  <c r="N71" i="4"/>
  <c r="O71" i="4"/>
  <c r="N72" i="4"/>
  <c r="O72" i="4"/>
  <c r="N73" i="4"/>
  <c r="O73" i="4"/>
  <c r="N74" i="4"/>
  <c r="O74" i="4"/>
  <c r="N75" i="4"/>
  <c r="O75" i="4"/>
  <c r="N76" i="4"/>
  <c r="O76" i="4"/>
  <c r="N77" i="4"/>
  <c r="O77" i="4"/>
  <c r="N78" i="4"/>
  <c r="O78" i="4"/>
  <c r="N79" i="4"/>
  <c r="O79" i="4"/>
  <c r="N80" i="4"/>
  <c r="O80" i="4"/>
  <c r="N81" i="4"/>
  <c r="O81" i="4"/>
  <c r="N82" i="4"/>
  <c r="O82" i="4"/>
  <c r="N83" i="4"/>
  <c r="O83" i="4"/>
  <c r="N84" i="4"/>
  <c r="O84" i="4"/>
  <c r="N85" i="4"/>
  <c r="O85" i="4"/>
  <c r="N86" i="4"/>
  <c r="O86" i="4"/>
  <c r="N87" i="4"/>
  <c r="O87" i="4"/>
  <c r="N88" i="4"/>
  <c r="O88" i="4"/>
  <c r="N89" i="4"/>
  <c r="O89" i="4"/>
  <c r="N90" i="4"/>
  <c r="O90" i="4"/>
  <c r="N91" i="4"/>
  <c r="O91" i="4"/>
  <c r="N92" i="4"/>
  <c r="O92" i="4"/>
  <c r="N93" i="4"/>
  <c r="O93" i="4"/>
  <c r="N94" i="4"/>
  <c r="O94" i="4"/>
  <c r="N95" i="4"/>
  <c r="O95" i="4"/>
  <c r="N96" i="4"/>
  <c r="O96" i="4"/>
  <c r="N97" i="4"/>
  <c r="O97" i="4"/>
  <c r="N98" i="4"/>
  <c r="O98" i="4"/>
  <c r="N99" i="4"/>
  <c r="O99" i="4"/>
  <c r="N100" i="4"/>
  <c r="O100" i="4"/>
  <c r="N101" i="4"/>
  <c r="O101" i="4"/>
  <c r="N102" i="4"/>
  <c r="O102" i="4"/>
  <c r="N103" i="4"/>
  <c r="O103" i="4"/>
  <c r="N104" i="4"/>
  <c r="O104" i="4"/>
  <c r="N105" i="4"/>
  <c r="O105" i="4"/>
  <c r="N106" i="4"/>
  <c r="O106" i="4"/>
  <c r="N107" i="4"/>
  <c r="O107" i="4"/>
  <c r="N108" i="4"/>
  <c r="O108" i="4"/>
  <c r="N109" i="4"/>
  <c r="O109" i="4"/>
  <c r="N110" i="4"/>
  <c r="O110" i="4"/>
  <c r="N111" i="4"/>
  <c r="O111" i="4"/>
  <c r="N112" i="4"/>
  <c r="O112" i="4"/>
  <c r="N113" i="4"/>
  <c r="O113" i="4"/>
  <c r="N114" i="4"/>
  <c r="O114" i="4"/>
  <c r="N115" i="4"/>
  <c r="O115" i="4"/>
  <c r="N116" i="4"/>
  <c r="O116" i="4"/>
  <c r="N117" i="4"/>
  <c r="O117" i="4"/>
  <c r="N118" i="4"/>
  <c r="O118" i="4"/>
  <c r="N119" i="4"/>
  <c r="O119" i="4"/>
  <c r="N120" i="4"/>
  <c r="O120" i="4"/>
  <c r="N121" i="4"/>
  <c r="O121" i="4"/>
  <c r="N122" i="4"/>
  <c r="O122" i="4"/>
  <c r="N123" i="4"/>
  <c r="O123" i="4"/>
  <c r="N124" i="4"/>
  <c r="O124" i="4"/>
  <c r="N125" i="4"/>
  <c r="O125" i="4"/>
  <c r="N126" i="4"/>
  <c r="O126" i="4"/>
  <c r="N127" i="4"/>
  <c r="O127" i="4"/>
  <c r="N128" i="4"/>
  <c r="O128" i="4"/>
  <c r="N129" i="4"/>
  <c r="O129" i="4"/>
  <c r="N130" i="4"/>
  <c r="O130" i="4"/>
  <c r="N131" i="4"/>
  <c r="O131" i="4"/>
  <c r="N132" i="4"/>
  <c r="O132" i="4"/>
  <c r="N133" i="4"/>
  <c r="O133" i="4"/>
  <c r="N134" i="4"/>
  <c r="O134" i="4"/>
  <c r="N135" i="4"/>
  <c r="O135" i="4"/>
  <c r="N136" i="4"/>
  <c r="O136" i="4"/>
  <c r="N137" i="4"/>
  <c r="O137" i="4"/>
  <c r="N138" i="4"/>
  <c r="O138" i="4"/>
  <c r="N139" i="4"/>
  <c r="O139" i="4"/>
  <c r="N140" i="4"/>
  <c r="O140" i="4"/>
  <c r="N141" i="4"/>
  <c r="O141" i="4"/>
  <c r="N142" i="4"/>
  <c r="O142" i="4"/>
  <c r="N143" i="4"/>
  <c r="O143" i="4"/>
  <c r="N144" i="4"/>
  <c r="O144" i="4"/>
  <c r="N145" i="4"/>
  <c r="O145" i="4"/>
  <c r="N146" i="4"/>
  <c r="O146" i="4"/>
  <c r="N147" i="4"/>
  <c r="O147" i="4"/>
  <c r="N148" i="4"/>
  <c r="O148" i="4"/>
  <c r="N149" i="4"/>
  <c r="O149" i="4"/>
  <c r="N150" i="4"/>
  <c r="O150" i="4"/>
  <c r="N151" i="4"/>
  <c r="O151" i="4"/>
  <c r="N152" i="4"/>
  <c r="O152" i="4"/>
  <c r="N153" i="4"/>
  <c r="O153" i="4"/>
  <c r="N154" i="4"/>
  <c r="O154" i="4"/>
  <c r="N155" i="4"/>
  <c r="O155" i="4"/>
  <c r="N156" i="4"/>
  <c r="O156" i="4"/>
  <c r="N157" i="4"/>
  <c r="O157" i="4"/>
  <c r="N158" i="4"/>
  <c r="O158" i="4"/>
  <c r="N159" i="4"/>
  <c r="O159" i="4"/>
  <c r="N160" i="4"/>
  <c r="O160" i="4"/>
  <c r="N161" i="4"/>
  <c r="O161" i="4"/>
  <c r="N162" i="4"/>
  <c r="O162" i="4"/>
  <c r="N163" i="4"/>
  <c r="O163" i="4"/>
  <c r="N164" i="4"/>
  <c r="O164" i="4"/>
  <c r="N165" i="4"/>
  <c r="O165" i="4"/>
  <c r="N166" i="4"/>
  <c r="O166" i="4"/>
  <c r="N167" i="4"/>
  <c r="O167" i="4"/>
  <c r="N168" i="4"/>
  <c r="O168" i="4"/>
  <c r="N169" i="4"/>
  <c r="O169" i="4"/>
  <c r="N170" i="4"/>
  <c r="O170" i="4"/>
  <c r="N171" i="4"/>
  <c r="O171" i="4"/>
  <c r="N172" i="4"/>
  <c r="O172" i="4"/>
  <c r="N173" i="4"/>
  <c r="O173" i="4"/>
  <c r="N174" i="4"/>
  <c r="O174" i="4"/>
  <c r="N175" i="4"/>
  <c r="O175" i="4"/>
  <c r="N176" i="4"/>
  <c r="O176" i="4"/>
  <c r="N177" i="4"/>
  <c r="O177" i="4"/>
  <c r="N178" i="4"/>
  <c r="O178" i="4"/>
  <c r="N179" i="4"/>
  <c r="O179" i="4"/>
  <c r="N180" i="4"/>
  <c r="O180" i="4"/>
  <c r="N181" i="4"/>
  <c r="O181" i="4"/>
  <c r="N182" i="4"/>
  <c r="O182" i="4"/>
  <c r="N183" i="4"/>
  <c r="O183" i="4"/>
  <c r="N184" i="4"/>
  <c r="O184" i="4"/>
  <c r="N185" i="4"/>
  <c r="O185" i="4"/>
  <c r="N186" i="4"/>
  <c r="O186" i="4"/>
  <c r="N187" i="4"/>
  <c r="O187" i="4"/>
  <c r="N188" i="4"/>
  <c r="O188" i="4"/>
  <c r="N189" i="4"/>
  <c r="O189" i="4"/>
  <c r="N190" i="4"/>
  <c r="O190" i="4"/>
  <c r="N191" i="4"/>
  <c r="O191" i="4"/>
  <c r="N192" i="4"/>
  <c r="O192" i="4"/>
  <c r="N193" i="4"/>
  <c r="O193" i="4"/>
  <c r="N194" i="4"/>
  <c r="O194" i="4"/>
  <c r="N195" i="4"/>
  <c r="O195" i="4"/>
  <c r="N196" i="4"/>
  <c r="O196" i="4"/>
  <c r="N197" i="4"/>
  <c r="O197" i="4"/>
  <c r="N198" i="4"/>
  <c r="O198" i="4"/>
  <c r="N199" i="4"/>
  <c r="O199" i="4"/>
  <c r="N200" i="4"/>
  <c r="O200" i="4"/>
  <c r="N201" i="4"/>
  <c r="O201" i="4"/>
  <c r="N202" i="4"/>
  <c r="O202" i="4"/>
  <c r="N203" i="4"/>
  <c r="O203" i="4"/>
  <c r="N204" i="4"/>
  <c r="O204" i="4"/>
  <c r="N205" i="4"/>
  <c r="O205" i="4"/>
  <c r="N206" i="4"/>
  <c r="O206" i="4"/>
  <c r="N207" i="4"/>
  <c r="O207" i="4"/>
  <c r="N208" i="4"/>
  <c r="O208" i="4"/>
  <c r="N209" i="4"/>
  <c r="O209" i="4"/>
  <c r="N210" i="4"/>
  <c r="O210" i="4"/>
  <c r="N211" i="4"/>
  <c r="O211" i="4"/>
  <c r="N212" i="4"/>
  <c r="O212" i="4"/>
  <c r="N213" i="4"/>
  <c r="O213" i="4"/>
  <c r="N214" i="4"/>
  <c r="O214" i="4"/>
  <c r="N215" i="4"/>
  <c r="O215" i="4"/>
  <c r="N216" i="4"/>
  <c r="O216" i="4"/>
  <c r="N217" i="4"/>
  <c r="O217" i="4"/>
  <c r="N218" i="4"/>
  <c r="O218" i="4"/>
  <c r="N219" i="4"/>
  <c r="O219" i="4"/>
  <c r="N220" i="4"/>
  <c r="O220" i="4"/>
  <c r="N221" i="4"/>
  <c r="O221" i="4"/>
  <c r="N222" i="4"/>
  <c r="O222" i="4"/>
  <c r="N223" i="4"/>
  <c r="O223" i="4"/>
  <c r="N224" i="4"/>
  <c r="O224" i="4"/>
  <c r="N225" i="4"/>
  <c r="O225" i="4"/>
  <c r="N226" i="4"/>
  <c r="O226" i="4"/>
  <c r="N227" i="4"/>
  <c r="O227" i="4"/>
  <c r="N228" i="4"/>
  <c r="O228" i="4"/>
  <c r="N229" i="4"/>
  <c r="O229" i="4"/>
  <c r="N230" i="4"/>
  <c r="O230" i="4"/>
  <c r="N231" i="4"/>
  <c r="O231" i="4"/>
  <c r="N232" i="4"/>
  <c r="O232" i="4"/>
  <c r="N233" i="4"/>
  <c r="O233" i="4"/>
  <c r="N234" i="4"/>
  <c r="O234" i="4"/>
  <c r="N235" i="4"/>
  <c r="O235" i="4"/>
  <c r="N236" i="4"/>
  <c r="O236" i="4"/>
  <c r="N237" i="4"/>
  <c r="O237" i="4"/>
  <c r="N238" i="4"/>
  <c r="O238" i="4"/>
  <c r="N239" i="4"/>
  <c r="O239" i="4"/>
  <c r="N240" i="4"/>
  <c r="O240" i="4"/>
  <c r="N241" i="4"/>
  <c r="O241" i="4"/>
  <c r="N242" i="4"/>
  <c r="O242" i="4"/>
  <c r="N243" i="4"/>
  <c r="O243" i="4"/>
  <c r="N244" i="4"/>
  <c r="O244" i="4"/>
  <c r="N245" i="4"/>
  <c r="O245" i="4"/>
  <c r="N246" i="4"/>
  <c r="O246" i="4"/>
  <c r="N247" i="4"/>
  <c r="O247" i="4"/>
  <c r="N248" i="4"/>
  <c r="O248" i="4"/>
  <c r="N249" i="4"/>
  <c r="O249" i="4"/>
  <c r="N250" i="4"/>
  <c r="O250" i="4"/>
  <c r="N251" i="4"/>
  <c r="O251" i="4"/>
  <c r="N252" i="4"/>
  <c r="O252" i="4"/>
  <c r="N253" i="4"/>
  <c r="O253" i="4"/>
  <c r="N254" i="4"/>
  <c r="O254" i="4"/>
  <c r="N255" i="4"/>
  <c r="O255" i="4"/>
  <c r="N256" i="4"/>
  <c r="O256" i="4"/>
  <c r="N257" i="4"/>
  <c r="O257" i="4"/>
  <c r="N258" i="4"/>
  <c r="O258" i="4"/>
  <c r="N259" i="4"/>
  <c r="O259" i="4"/>
  <c r="N260" i="4"/>
  <c r="O260" i="4"/>
  <c r="N261" i="4"/>
  <c r="O261" i="4"/>
  <c r="N262" i="4"/>
  <c r="O262" i="4"/>
  <c r="N263" i="4"/>
  <c r="O263" i="4"/>
  <c r="N264" i="4"/>
  <c r="O264" i="4"/>
  <c r="N265" i="4"/>
  <c r="O265" i="4"/>
  <c r="N266" i="4"/>
  <c r="O266" i="4"/>
  <c r="N267" i="4"/>
  <c r="O267" i="4"/>
  <c r="N268" i="4"/>
  <c r="O268" i="4"/>
  <c r="N269" i="4"/>
  <c r="O269" i="4"/>
  <c r="N270" i="4"/>
  <c r="O270" i="4"/>
  <c r="N271" i="4"/>
  <c r="O271" i="4"/>
  <c r="N272" i="4"/>
  <c r="O272" i="4"/>
  <c r="N273" i="4"/>
  <c r="O273" i="4"/>
  <c r="N274" i="4"/>
  <c r="O274" i="4"/>
  <c r="N275" i="4"/>
  <c r="O275" i="4"/>
  <c r="N276" i="4"/>
  <c r="O276" i="4"/>
  <c r="N277" i="4"/>
  <c r="O277" i="4"/>
  <c r="N278" i="4"/>
  <c r="O278" i="4"/>
  <c r="N279" i="4"/>
  <c r="O279" i="4"/>
  <c r="N280" i="4"/>
  <c r="O280" i="4"/>
  <c r="N281" i="4"/>
  <c r="O281" i="4"/>
  <c r="N282" i="4"/>
  <c r="O282" i="4"/>
  <c r="N283" i="4"/>
  <c r="O283" i="4"/>
  <c r="N284" i="4"/>
  <c r="O284" i="4"/>
  <c r="N285" i="4"/>
  <c r="O285" i="4"/>
  <c r="N286" i="4"/>
  <c r="O286" i="4"/>
  <c r="N287" i="4"/>
  <c r="O287" i="4"/>
  <c r="N288" i="4"/>
  <c r="O288" i="4"/>
  <c r="N289" i="4"/>
  <c r="O289" i="4"/>
  <c r="N290" i="4"/>
  <c r="O290" i="4"/>
  <c r="N291" i="4"/>
  <c r="O291" i="4"/>
  <c r="N292" i="4"/>
  <c r="O292" i="4"/>
  <c r="N293" i="4"/>
  <c r="O293" i="4"/>
  <c r="N294" i="4"/>
  <c r="O294" i="4"/>
  <c r="N295" i="4"/>
  <c r="O295" i="4"/>
  <c r="N296" i="4"/>
  <c r="O296" i="4"/>
  <c r="N297" i="4"/>
  <c r="O297" i="4"/>
  <c r="N298" i="4"/>
  <c r="O298" i="4"/>
  <c r="N299" i="4"/>
  <c r="O299" i="4"/>
  <c r="N300" i="4"/>
  <c r="O300" i="4"/>
  <c r="N301" i="4"/>
  <c r="O301" i="4"/>
  <c r="N302" i="4"/>
  <c r="O302" i="4"/>
  <c r="N303" i="4"/>
  <c r="O303" i="4"/>
  <c r="N304" i="4"/>
  <c r="O304" i="4"/>
  <c r="N305" i="4"/>
  <c r="O305" i="4"/>
  <c r="N306" i="4"/>
  <c r="O306" i="4"/>
  <c r="N307" i="4"/>
  <c r="O307" i="4"/>
  <c r="N308" i="4"/>
  <c r="O308" i="4"/>
  <c r="N309" i="4"/>
  <c r="O309" i="4"/>
  <c r="N310" i="4"/>
  <c r="O310" i="4"/>
  <c r="N311" i="4"/>
  <c r="O311" i="4"/>
  <c r="N312" i="4"/>
  <c r="O312" i="4"/>
  <c r="N313" i="4"/>
  <c r="O313" i="4"/>
  <c r="N314" i="4"/>
  <c r="O314" i="4"/>
  <c r="N315" i="4"/>
  <c r="O315" i="4"/>
  <c r="N316" i="4"/>
  <c r="O316" i="4"/>
  <c r="N317" i="4"/>
  <c r="O317" i="4"/>
  <c r="N318" i="4"/>
  <c r="O318" i="4"/>
  <c r="N319" i="4"/>
  <c r="O319" i="4"/>
  <c r="N320" i="4"/>
  <c r="O320" i="4"/>
  <c r="N321" i="4"/>
  <c r="O321" i="4"/>
  <c r="N322" i="4"/>
  <c r="O322" i="4"/>
  <c r="N323" i="4"/>
  <c r="O323" i="4"/>
  <c r="N324" i="4"/>
  <c r="O324" i="4"/>
  <c r="N325" i="4"/>
  <c r="O325" i="4"/>
  <c r="N326" i="4"/>
  <c r="O326" i="4"/>
  <c r="N327" i="4"/>
  <c r="O327" i="4"/>
  <c r="N328" i="4"/>
  <c r="O328" i="4"/>
  <c r="N329" i="4"/>
  <c r="O329" i="4"/>
  <c r="N330" i="4"/>
  <c r="O330" i="4"/>
  <c r="N331" i="4"/>
  <c r="O331" i="4"/>
  <c r="N332" i="4"/>
  <c r="O332" i="4"/>
  <c r="N333" i="4"/>
  <c r="O333" i="4"/>
  <c r="N334" i="4"/>
  <c r="O334" i="4"/>
  <c r="N335" i="4"/>
  <c r="O335" i="4"/>
  <c r="N336" i="4"/>
  <c r="O336" i="4"/>
  <c r="N337" i="4"/>
  <c r="O337" i="4"/>
  <c r="N338" i="4"/>
  <c r="O338" i="4"/>
  <c r="N339" i="4"/>
  <c r="O339" i="4"/>
  <c r="N340" i="4"/>
  <c r="O340" i="4"/>
  <c r="N341" i="4"/>
  <c r="O341" i="4"/>
  <c r="N342" i="4"/>
  <c r="O342" i="4"/>
  <c r="N343" i="4"/>
  <c r="O343" i="4"/>
  <c r="N344" i="4"/>
  <c r="O344" i="4"/>
  <c r="N345" i="4"/>
  <c r="O345" i="4"/>
  <c r="N346" i="4"/>
  <c r="O346" i="4"/>
  <c r="N347" i="4"/>
  <c r="O347" i="4"/>
  <c r="N348" i="4"/>
  <c r="O348" i="4"/>
  <c r="N349" i="4"/>
  <c r="O349" i="4"/>
  <c r="N350" i="4"/>
  <c r="O350" i="4"/>
  <c r="N351" i="4"/>
  <c r="O351" i="4"/>
  <c r="N352" i="4"/>
  <c r="O352" i="4"/>
  <c r="N353" i="4"/>
  <c r="O353" i="4"/>
  <c r="N354" i="4"/>
  <c r="O354" i="4"/>
  <c r="N355" i="4"/>
  <c r="O355" i="4"/>
  <c r="N356" i="4"/>
  <c r="O356" i="4"/>
  <c r="N357" i="4"/>
  <c r="O357" i="4"/>
  <c r="N358" i="4"/>
  <c r="O358" i="4"/>
  <c r="N359" i="4"/>
  <c r="O359" i="4"/>
  <c r="N360" i="4"/>
  <c r="O360" i="4"/>
  <c r="N361" i="4"/>
  <c r="O361" i="4"/>
  <c r="N362" i="4"/>
  <c r="O362" i="4"/>
  <c r="N363" i="4"/>
  <c r="O363" i="4"/>
  <c r="N364" i="4"/>
  <c r="O364" i="4"/>
  <c r="N365" i="4"/>
  <c r="O365" i="4"/>
  <c r="N366" i="4"/>
  <c r="O366" i="4"/>
  <c r="N367" i="4"/>
  <c r="O367" i="4"/>
  <c r="N368" i="4"/>
  <c r="O368" i="4"/>
  <c r="N369" i="4"/>
  <c r="O369" i="4"/>
  <c r="N370" i="4"/>
  <c r="O370" i="4"/>
  <c r="N371" i="4"/>
  <c r="O371" i="4"/>
  <c r="N372" i="4"/>
  <c r="O372" i="4"/>
  <c r="N373" i="4"/>
  <c r="O373" i="4"/>
  <c r="N374" i="4"/>
  <c r="O374" i="4"/>
  <c r="N375" i="4"/>
  <c r="O375" i="4"/>
  <c r="N376" i="4"/>
  <c r="O376" i="4"/>
  <c r="N377" i="4"/>
  <c r="O377" i="4"/>
  <c r="N378" i="4"/>
  <c r="O378" i="4"/>
  <c r="N379" i="4"/>
  <c r="O379" i="4"/>
  <c r="N380" i="4"/>
  <c r="O380" i="4"/>
  <c r="N381" i="4"/>
  <c r="O381" i="4"/>
  <c r="N382" i="4"/>
  <c r="O382" i="4"/>
  <c r="N383" i="4"/>
  <c r="O383" i="4"/>
  <c r="N384" i="4"/>
  <c r="O384" i="4"/>
  <c r="N385" i="4"/>
  <c r="O385" i="4"/>
  <c r="N386" i="4"/>
  <c r="O386" i="4"/>
  <c r="N387" i="4"/>
  <c r="O387" i="4"/>
  <c r="N388" i="4"/>
  <c r="O388" i="4"/>
  <c r="N389" i="4"/>
  <c r="O389" i="4"/>
  <c r="N390" i="4"/>
  <c r="O390" i="4"/>
  <c r="N391" i="4"/>
  <c r="O391" i="4"/>
  <c r="N392" i="4"/>
  <c r="O392" i="4"/>
  <c r="N393" i="4"/>
  <c r="O393" i="4"/>
  <c r="N394" i="4"/>
  <c r="O394" i="4"/>
  <c r="N395" i="4"/>
  <c r="O395" i="4"/>
  <c r="N396" i="4"/>
  <c r="O396" i="4"/>
  <c r="N397" i="4"/>
  <c r="O397" i="4"/>
  <c r="N398" i="4"/>
  <c r="O398" i="4"/>
  <c r="N399" i="4"/>
  <c r="O399" i="4"/>
  <c r="N400" i="4"/>
  <c r="O400" i="4"/>
  <c r="N401" i="4"/>
  <c r="O401" i="4"/>
  <c r="N402" i="4"/>
  <c r="O402" i="4"/>
  <c r="N403" i="4"/>
  <c r="O403" i="4"/>
  <c r="N404" i="4"/>
  <c r="O404" i="4"/>
  <c r="N405" i="4"/>
  <c r="O405" i="4"/>
  <c r="N406" i="4"/>
  <c r="O406" i="4"/>
  <c r="N407" i="4"/>
  <c r="O407" i="4"/>
  <c r="N408" i="4"/>
  <c r="O408" i="4"/>
  <c r="N409" i="4"/>
  <c r="O409" i="4"/>
  <c r="N410" i="4"/>
  <c r="O410" i="4"/>
  <c r="N411" i="4"/>
  <c r="O411" i="4"/>
  <c r="N412" i="4"/>
  <c r="O412" i="4"/>
  <c r="N413" i="4"/>
  <c r="O413" i="4"/>
  <c r="N414" i="4"/>
  <c r="O414" i="4"/>
  <c r="N415" i="4"/>
  <c r="O415" i="4"/>
  <c r="N416" i="4"/>
  <c r="O416" i="4"/>
  <c r="N417" i="4"/>
  <c r="O417" i="4"/>
  <c r="N418" i="4"/>
  <c r="O418" i="4"/>
  <c r="N419" i="4"/>
  <c r="O419" i="4"/>
  <c r="N420" i="4"/>
  <c r="O420" i="4"/>
  <c r="N421" i="4"/>
  <c r="O421" i="4"/>
  <c r="N422" i="4"/>
  <c r="O422" i="4"/>
  <c r="N423" i="4"/>
  <c r="O423" i="4"/>
  <c r="N424" i="4"/>
  <c r="O424" i="4"/>
  <c r="N425" i="4"/>
  <c r="O425" i="4"/>
  <c r="N426" i="4"/>
  <c r="O426" i="4"/>
  <c r="N427" i="4"/>
  <c r="O427" i="4"/>
  <c r="N428" i="4"/>
  <c r="O428" i="4"/>
  <c r="N429" i="4"/>
  <c r="O429" i="4"/>
  <c r="N430" i="4"/>
  <c r="O430" i="4"/>
  <c r="N431" i="4"/>
  <c r="O431" i="4"/>
  <c r="N432" i="4"/>
  <c r="O432" i="4"/>
  <c r="N433" i="4"/>
  <c r="O433" i="4"/>
  <c r="N434" i="4"/>
  <c r="O434" i="4"/>
  <c r="N435" i="4"/>
  <c r="O435" i="4"/>
  <c r="N436" i="4"/>
  <c r="O436" i="4"/>
  <c r="N437" i="4"/>
  <c r="O437" i="4"/>
  <c r="N438" i="4"/>
  <c r="O438" i="4"/>
  <c r="N439" i="4"/>
  <c r="O439" i="4"/>
  <c r="N440" i="4"/>
  <c r="O440" i="4"/>
  <c r="N441" i="4"/>
  <c r="O441" i="4"/>
  <c r="N442" i="4"/>
  <c r="O442" i="4"/>
  <c r="N443" i="4"/>
  <c r="O443" i="4"/>
  <c r="N444" i="4"/>
  <c r="O444" i="4"/>
  <c r="N445" i="4"/>
  <c r="O445" i="4"/>
  <c r="N446" i="4"/>
  <c r="O446" i="4"/>
  <c r="N447" i="4"/>
  <c r="O447" i="4"/>
  <c r="N448" i="4"/>
  <c r="O448" i="4"/>
  <c r="N449" i="4"/>
  <c r="O449" i="4"/>
  <c r="N450" i="4"/>
  <c r="O450" i="4"/>
  <c r="N451" i="4"/>
  <c r="O451" i="4"/>
  <c r="N452" i="4"/>
  <c r="O452" i="4"/>
  <c r="N453" i="4"/>
  <c r="O453" i="4"/>
  <c r="N454" i="4"/>
  <c r="O454" i="4"/>
  <c r="N455" i="4"/>
  <c r="O455" i="4"/>
  <c r="N456" i="4"/>
  <c r="O456" i="4"/>
  <c r="N457" i="4"/>
  <c r="O457" i="4"/>
  <c r="N458" i="4"/>
  <c r="O458" i="4"/>
  <c r="N459" i="4"/>
  <c r="O459" i="4"/>
  <c r="N460" i="4"/>
  <c r="O460" i="4"/>
  <c r="N461" i="4"/>
  <c r="O461" i="4"/>
  <c r="N462" i="4"/>
  <c r="O462" i="4"/>
  <c r="N463" i="4"/>
  <c r="O463" i="4"/>
  <c r="N464" i="4"/>
  <c r="O464" i="4"/>
  <c r="N465" i="4"/>
  <c r="O465" i="4"/>
  <c r="N466" i="4"/>
  <c r="O466" i="4"/>
  <c r="N467" i="4"/>
  <c r="O467" i="4"/>
  <c r="N468" i="4"/>
  <c r="O468" i="4"/>
  <c r="N469" i="4"/>
  <c r="O469" i="4"/>
  <c r="N470" i="4"/>
  <c r="O470" i="4"/>
  <c r="N471" i="4"/>
  <c r="O471" i="4"/>
  <c r="N472" i="4"/>
  <c r="O472" i="4"/>
  <c r="N473" i="4"/>
  <c r="O473" i="4"/>
  <c r="N474" i="4"/>
  <c r="O474" i="4"/>
  <c r="N475" i="4"/>
  <c r="O475" i="4"/>
  <c r="N476" i="4"/>
  <c r="O476" i="4"/>
  <c r="N477" i="4"/>
  <c r="O477" i="4"/>
  <c r="N478" i="4"/>
  <c r="O478" i="4"/>
  <c r="N479" i="4"/>
  <c r="O479" i="4"/>
  <c r="N480" i="4"/>
  <c r="O480" i="4"/>
  <c r="N481" i="4"/>
  <c r="O481" i="4"/>
  <c r="N482" i="4"/>
  <c r="O482" i="4"/>
  <c r="N483" i="4"/>
  <c r="O483" i="4"/>
  <c r="N484" i="4"/>
  <c r="O484" i="4"/>
  <c r="N485" i="4"/>
  <c r="O485" i="4"/>
  <c r="N486" i="4"/>
  <c r="O486" i="4"/>
  <c r="N487" i="4"/>
  <c r="O487" i="4"/>
  <c r="N488" i="4"/>
  <c r="O488" i="4"/>
  <c r="N489" i="4"/>
  <c r="O489" i="4"/>
  <c r="N490" i="4"/>
  <c r="O490" i="4"/>
  <c r="N491" i="4"/>
  <c r="O491" i="4"/>
  <c r="N492" i="4"/>
  <c r="O492" i="4"/>
  <c r="N493" i="4"/>
  <c r="O493" i="4"/>
  <c r="N494" i="4"/>
  <c r="O494" i="4"/>
  <c r="N495" i="4"/>
  <c r="O495" i="4"/>
  <c r="N496" i="4"/>
  <c r="O496" i="4"/>
  <c r="N497" i="4"/>
  <c r="O497" i="4"/>
  <c r="N498" i="4"/>
  <c r="O498" i="4"/>
  <c r="N499" i="4"/>
  <c r="O499" i="4"/>
  <c r="N500" i="4"/>
  <c r="O500" i="4"/>
  <c r="N501" i="4"/>
  <c r="O501" i="4"/>
  <c r="N502" i="4"/>
  <c r="O502" i="4"/>
  <c r="N503" i="4"/>
  <c r="O503" i="4"/>
  <c r="N504" i="4"/>
  <c r="O504" i="4"/>
  <c r="N505" i="4"/>
  <c r="O505" i="4"/>
  <c r="N506" i="4"/>
  <c r="O506" i="4"/>
  <c r="N507" i="4"/>
  <c r="O507" i="4"/>
  <c r="N508" i="4"/>
  <c r="O508" i="4"/>
  <c r="N509" i="4"/>
  <c r="O509" i="4"/>
  <c r="N510" i="4"/>
  <c r="O510" i="4"/>
  <c r="N511" i="4"/>
  <c r="O511" i="4"/>
  <c r="O2" i="4"/>
  <c r="N2" i="4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N102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136" i="3"/>
  <c r="O136" i="3"/>
  <c r="N137" i="3"/>
  <c r="O137" i="3"/>
  <c r="N138" i="3"/>
  <c r="O138" i="3"/>
  <c r="N139" i="3"/>
  <c r="O139" i="3"/>
  <c r="N140" i="3"/>
  <c r="O140" i="3"/>
  <c r="N141" i="3"/>
  <c r="O141" i="3"/>
  <c r="N142" i="3"/>
  <c r="O142" i="3"/>
  <c r="N143" i="3"/>
  <c r="O143" i="3"/>
  <c r="O2" i="3"/>
  <c r="N2" i="3"/>
  <c r="Q13" i="3"/>
  <c r="P13" i="3"/>
  <c r="Q12" i="3"/>
  <c r="P12" i="3"/>
  <c r="Q11" i="3"/>
  <c r="P11" i="3"/>
  <c r="Q10" i="3"/>
  <c r="P10" i="3"/>
  <c r="O13" i="1"/>
  <c r="N13" i="1"/>
  <c r="O12" i="1"/>
  <c r="N12" i="1"/>
  <c r="O11" i="1"/>
  <c r="N11" i="1"/>
  <c r="O10" i="1"/>
  <c r="N10" i="1"/>
</calcChain>
</file>

<file path=xl/sharedStrings.xml><?xml version="1.0" encoding="utf-8"?>
<sst xmlns="http://schemas.openxmlformats.org/spreadsheetml/2006/main" count="3131" uniqueCount="332">
  <si>
    <t>Cu3BTC2</t>
    <phoneticPr fontId="2" type="noConversion"/>
  </si>
  <si>
    <t>MMIF</t>
    <phoneticPr fontId="2" type="noConversion"/>
  </si>
  <si>
    <t>Matrimid 5218</t>
    <phoneticPr fontId="2" type="noConversion"/>
  </si>
  <si>
    <t>PEBAX 1657</t>
  </si>
  <si>
    <t>Matrimid 5218</t>
  </si>
  <si>
    <t>PI</t>
    <phoneticPr fontId="2" type="noConversion"/>
  </si>
  <si>
    <t>6FDA-DAM</t>
    <phoneticPr fontId="2" type="noConversion"/>
  </si>
  <si>
    <t>PIM-1-TT</t>
    <phoneticPr fontId="2" type="noConversion"/>
  </si>
  <si>
    <t>PIM-1-TT</t>
  </si>
  <si>
    <t>Fe-BTC</t>
  </si>
  <si>
    <t>Zn(pyrz)2(SiF6)</t>
    <phoneticPr fontId="2" type="noConversion"/>
  </si>
  <si>
    <t>6FDA-TMPDA</t>
  </si>
  <si>
    <t>Zn(pyrz)2(SiF6)</t>
  </si>
  <si>
    <t>PEGDA-PEGMA-65</t>
    <phoneticPr fontId="2" type="noConversion"/>
  </si>
  <si>
    <t>PEGDA-PEGMA-65</t>
  </si>
  <si>
    <t>NOTT-300</t>
  </si>
  <si>
    <t>sod-ZMOF</t>
    <phoneticPr fontId="2" type="noConversion"/>
  </si>
  <si>
    <t>6FDA-DAM</t>
  </si>
  <si>
    <t>PVAc</t>
    <phoneticPr fontId="2" type="noConversion"/>
  </si>
  <si>
    <t>Mg-MOF-74</t>
    <phoneticPr fontId="2" type="noConversion"/>
  </si>
  <si>
    <t>UiO-66</t>
    <phoneticPr fontId="2" type="noConversion"/>
  </si>
  <si>
    <t>PIM-1-TD</t>
    <phoneticPr fontId="2" type="noConversion"/>
  </si>
  <si>
    <t>Mg-MOF-74</t>
  </si>
  <si>
    <t>PIM-1-TD</t>
  </si>
  <si>
    <t>Mg-MOF-74-a</t>
    <phoneticPr fontId="2" type="noConversion"/>
  </si>
  <si>
    <t>TKL-107</t>
    <phoneticPr fontId="2" type="noConversion"/>
  </si>
  <si>
    <t>TKL-107</t>
  </si>
  <si>
    <t>CuBDC</t>
    <phoneticPr fontId="2" type="noConversion"/>
  </si>
  <si>
    <t>ZIF-7</t>
    <phoneticPr fontId="2" type="noConversion"/>
  </si>
  <si>
    <t>ZIF-8</t>
    <phoneticPr fontId="2" type="noConversion"/>
  </si>
  <si>
    <t>ZIF-71</t>
    <phoneticPr fontId="2" type="noConversion"/>
  </si>
  <si>
    <t>6FDA-Durene</t>
    <phoneticPr fontId="2" type="noConversion"/>
  </si>
  <si>
    <t>P84</t>
  </si>
  <si>
    <t>ZIF-108</t>
    <phoneticPr fontId="2" type="noConversion"/>
  </si>
  <si>
    <t>ZIF-7-N</t>
    <phoneticPr fontId="2" type="noConversion"/>
  </si>
  <si>
    <t>XLPEO</t>
  </si>
  <si>
    <t>ZIF-7-N</t>
  </si>
  <si>
    <t>6FDA-ODA</t>
    <phoneticPr fontId="2" type="noConversion"/>
  </si>
  <si>
    <t>6FDA-ODA</t>
  </si>
  <si>
    <t>MIL-53 (Al)-N</t>
  </si>
  <si>
    <t>MIL-53 (Al)</t>
    <phoneticPr fontId="2" type="noConversion"/>
  </si>
  <si>
    <t>MIL-125 (Ti)-N</t>
    <phoneticPr fontId="2" type="noConversion"/>
  </si>
  <si>
    <t>PSF</t>
    <phoneticPr fontId="2" type="noConversion"/>
  </si>
  <si>
    <t>MIL-101 (Cr)</t>
    <phoneticPr fontId="2" type="noConversion"/>
  </si>
  <si>
    <t>6FDA-mPD</t>
    <phoneticPr fontId="2" type="noConversion"/>
  </si>
  <si>
    <t>6FDA-mPD</t>
  </si>
  <si>
    <t>Matrimid5218</t>
    <phoneticPr fontId="2" type="noConversion"/>
  </si>
  <si>
    <t>Matrimid 5218/PVDF(3%)</t>
    <phoneticPr fontId="2" type="noConversion"/>
  </si>
  <si>
    <t>MIL-101 (Cr)-N</t>
    <phoneticPr fontId="2" type="noConversion"/>
  </si>
  <si>
    <t>MIL-68</t>
    <phoneticPr fontId="2" type="noConversion"/>
  </si>
  <si>
    <t>MIL-125 (Ti)</t>
    <phoneticPr fontId="2" type="noConversion"/>
  </si>
  <si>
    <t>Matrimid 9725</t>
    <phoneticPr fontId="2" type="noConversion"/>
  </si>
  <si>
    <t>MIL-125 (Ti)</t>
  </si>
  <si>
    <t>Matrimid 9725</t>
  </si>
  <si>
    <t>MIL-125 (Ti)-N</t>
  </si>
  <si>
    <t>SPEEK</t>
    <phoneticPr fontId="2" type="noConversion"/>
  </si>
  <si>
    <t>PSF Udel P-3500</t>
    <phoneticPr fontId="2" type="noConversion"/>
  </si>
  <si>
    <t>PSF Udel P-3500</t>
  </si>
  <si>
    <t>UiO-66</t>
  </si>
  <si>
    <t>6FDA-BisP</t>
    <phoneticPr fontId="2" type="noConversion"/>
  </si>
  <si>
    <t>6FDA-BisP</t>
  </si>
  <si>
    <t>UiO-66-N</t>
    <phoneticPr fontId="2" type="noConversion"/>
  </si>
  <si>
    <t>UiO-66-N</t>
  </si>
  <si>
    <t>UiO-66-NC</t>
    <phoneticPr fontId="2" type="noConversion"/>
  </si>
  <si>
    <t>UiO-66-NC</t>
  </si>
  <si>
    <t>Error P CH4</t>
    <phoneticPr fontId="2" type="noConversion"/>
  </si>
  <si>
    <t>Error PCO2</t>
    <phoneticPr fontId="2" type="noConversion"/>
  </si>
  <si>
    <t>Ref</t>
    <phoneticPr fontId="2" type="noConversion"/>
  </si>
  <si>
    <t>MOF Type</t>
    <phoneticPr fontId="2" type="noConversion"/>
  </si>
  <si>
    <t>Filler size
/nm</t>
    <phoneticPr fontId="2" type="noConversion"/>
  </si>
  <si>
    <r>
      <t>BET
/m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g</t>
    </r>
    <r>
      <rPr>
        <vertAlign val="superscript"/>
        <sz val="9"/>
        <color theme="1"/>
        <rFont val="Times New Roman"/>
        <family val="1"/>
      </rPr>
      <t>-1</t>
    </r>
    <phoneticPr fontId="2" type="noConversion"/>
  </si>
  <si>
    <t>Pore size
/Å</t>
    <phoneticPr fontId="2" type="noConversion"/>
  </si>
  <si>
    <r>
      <t>Aperture size</t>
    </r>
    <r>
      <rPr>
        <vertAlign val="subscript"/>
        <sz val="9"/>
        <color theme="1"/>
        <rFont val="Times New Roman"/>
        <family val="1"/>
      </rPr>
      <t xml:space="preserve">
</t>
    </r>
    <r>
      <rPr>
        <sz val="9"/>
        <color theme="1"/>
        <rFont val="Times New Roman"/>
        <family val="1"/>
      </rPr>
      <t>/Å</t>
    </r>
    <phoneticPr fontId="2" type="noConversion"/>
  </si>
  <si>
    <t>Loading</t>
    <phoneticPr fontId="2" type="noConversion"/>
  </si>
  <si>
    <t>Polymer Type</t>
    <phoneticPr fontId="2" type="noConversion"/>
  </si>
  <si>
    <t>Thickness/um</t>
    <phoneticPr fontId="2" type="noConversion"/>
  </si>
  <si>
    <r>
      <t>Temperature
/</t>
    </r>
    <r>
      <rPr>
        <sz val="9"/>
        <color theme="1"/>
        <rFont val="Segoe UI Symbol"/>
        <family val="1"/>
      </rPr>
      <t>℃</t>
    </r>
    <phoneticPr fontId="2" type="noConversion"/>
  </si>
  <si>
    <t>Pressure
/bar</t>
    <phoneticPr fontId="2" type="noConversion"/>
  </si>
  <si>
    <t>Control Permeability</t>
    <phoneticPr fontId="2" type="noConversion"/>
  </si>
  <si>
    <t>Control Selectivity</t>
    <phoneticPr fontId="2" type="noConversion"/>
  </si>
  <si>
    <t>Relative Permeability</t>
    <phoneticPr fontId="2" type="noConversion"/>
  </si>
  <si>
    <t>Relative Selectivity</t>
    <phoneticPr fontId="2" type="noConversion"/>
  </si>
  <si>
    <t>S3</t>
    <phoneticPr fontId="2" type="noConversion"/>
  </si>
  <si>
    <t>S62</t>
    <phoneticPr fontId="2" type="noConversion"/>
  </si>
  <si>
    <t>S11</t>
    <phoneticPr fontId="2" type="noConversion"/>
  </si>
  <si>
    <t>S12</t>
    <phoneticPr fontId="2" type="noConversion"/>
  </si>
  <si>
    <t>S13</t>
    <phoneticPr fontId="2" type="noConversion"/>
  </si>
  <si>
    <t>S16</t>
    <phoneticPr fontId="2" type="noConversion"/>
  </si>
  <si>
    <t>S10</t>
    <phoneticPr fontId="2" type="noConversion"/>
  </si>
  <si>
    <t>S42</t>
    <phoneticPr fontId="2" type="noConversion"/>
  </si>
  <si>
    <t>S21</t>
    <phoneticPr fontId="2" type="noConversion"/>
  </si>
  <si>
    <t>S22</t>
    <phoneticPr fontId="2" type="noConversion"/>
  </si>
  <si>
    <t>S25</t>
    <phoneticPr fontId="2" type="noConversion"/>
  </si>
  <si>
    <t>S27</t>
    <phoneticPr fontId="2" type="noConversion"/>
  </si>
  <si>
    <t>S76</t>
    <phoneticPr fontId="2" type="noConversion"/>
  </si>
  <si>
    <t>S81</t>
    <phoneticPr fontId="2" type="noConversion"/>
  </si>
  <si>
    <t>S56</t>
    <phoneticPr fontId="2" type="noConversion"/>
  </si>
  <si>
    <t>s86</t>
    <phoneticPr fontId="2" type="noConversion"/>
  </si>
  <si>
    <t>S87</t>
    <phoneticPr fontId="2" type="noConversion"/>
  </si>
  <si>
    <t>S31</t>
    <phoneticPr fontId="2" type="noConversion"/>
  </si>
  <si>
    <t>S88</t>
    <phoneticPr fontId="2" type="noConversion"/>
  </si>
  <si>
    <t>S89</t>
    <phoneticPr fontId="2" type="noConversion"/>
  </si>
  <si>
    <t>S32</t>
    <phoneticPr fontId="2" type="noConversion"/>
  </si>
  <si>
    <t>S90</t>
    <phoneticPr fontId="2" type="noConversion"/>
  </si>
  <si>
    <t>S33</t>
    <phoneticPr fontId="2" type="noConversion"/>
  </si>
  <si>
    <t>S34</t>
    <phoneticPr fontId="2" type="noConversion"/>
  </si>
  <si>
    <t>S91</t>
    <phoneticPr fontId="2" type="noConversion"/>
  </si>
  <si>
    <t>S35</t>
    <phoneticPr fontId="2" type="noConversion"/>
  </si>
  <si>
    <t>S92</t>
    <phoneticPr fontId="2" type="noConversion"/>
  </si>
  <si>
    <t>S1</t>
    <phoneticPr fontId="2" type="noConversion"/>
  </si>
  <si>
    <t>Azide-PMP</t>
  </si>
  <si>
    <t>S2</t>
    <phoneticPr fontId="2" type="noConversion"/>
  </si>
  <si>
    <t>CuTPA</t>
  </si>
  <si>
    <t>PVAc</t>
  </si>
  <si>
    <t>S4</t>
    <phoneticPr fontId="2" type="noConversion"/>
  </si>
  <si>
    <t>Cu-BPY-HFS</t>
    <phoneticPr fontId="2" type="noConversion"/>
  </si>
  <si>
    <t>S5</t>
    <phoneticPr fontId="2" type="noConversion"/>
  </si>
  <si>
    <t>MOF-5</t>
  </si>
  <si>
    <t>MOF-5-Ni</t>
    <phoneticPr fontId="2" type="noConversion"/>
  </si>
  <si>
    <t>MOF-5-Co</t>
    <phoneticPr fontId="2" type="noConversion"/>
  </si>
  <si>
    <t>MOF-5-Co</t>
  </si>
  <si>
    <t>MOF-5-Cu</t>
    <phoneticPr fontId="2" type="noConversion"/>
  </si>
  <si>
    <t>MOF-5-Cu</t>
  </si>
  <si>
    <t>MOF-5-NiCo</t>
    <phoneticPr fontId="2" type="noConversion"/>
  </si>
  <si>
    <t>MOF-5-NiCu</t>
    <phoneticPr fontId="2" type="noConversion"/>
  </si>
  <si>
    <t>MOF-5-CuCo</t>
    <phoneticPr fontId="2" type="noConversion"/>
  </si>
  <si>
    <t>S6</t>
    <phoneticPr fontId="2" type="noConversion"/>
  </si>
  <si>
    <t>Ni2(dobdc)</t>
    <phoneticPr fontId="2" type="noConversion"/>
  </si>
  <si>
    <t>cellulose acetate</t>
    <phoneticPr fontId="2" type="noConversion"/>
  </si>
  <si>
    <t xml:space="preserve">matrimid </t>
    <phoneticPr fontId="2" type="noConversion"/>
  </si>
  <si>
    <t>6FDA-DAT</t>
    <phoneticPr fontId="2" type="noConversion"/>
  </si>
  <si>
    <t>6FDA-DAM:DAT</t>
    <phoneticPr fontId="2" type="noConversion"/>
  </si>
  <si>
    <t>6FDA-durene</t>
    <phoneticPr fontId="2" type="noConversion"/>
  </si>
  <si>
    <t>S7</t>
    <phoneticPr fontId="2" type="noConversion"/>
  </si>
  <si>
    <t>KAUST-7</t>
  </si>
  <si>
    <t>6FDA-Durene</t>
  </si>
  <si>
    <t>S8</t>
    <phoneticPr fontId="2" type="noConversion"/>
  </si>
  <si>
    <t>NUS-8</t>
    <phoneticPr fontId="2" type="noConversion"/>
  </si>
  <si>
    <t>NUS-8</t>
  </si>
  <si>
    <t>S9</t>
    <phoneticPr fontId="2" type="noConversion"/>
  </si>
  <si>
    <t>Co4(μ4-O)(Me2pzba)3</t>
  </si>
  <si>
    <t>PEBAX 1657</t>
    <phoneticPr fontId="2" type="noConversion"/>
  </si>
  <si>
    <t>S14</t>
    <phoneticPr fontId="2" type="noConversion"/>
  </si>
  <si>
    <t>LaBTB</t>
  </si>
  <si>
    <t>S15</t>
    <phoneticPr fontId="2" type="noConversion"/>
  </si>
  <si>
    <t>Y-fum-fcu-MOF</t>
    <phoneticPr fontId="2" type="noConversion"/>
  </si>
  <si>
    <t>S17</t>
    <phoneticPr fontId="2" type="noConversion"/>
  </si>
  <si>
    <t>S18</t>
    <phoneticPr fontId="2" type="noConversion"/>
  </si>
  <si>
    <t>MOP-18</t>
  </si>
  <si>
    <t>S19</t>
    <phoneticPr fontId="2" type="noConversion"/>
  </si>
  <si>
    <t>[Ni3(HCOO)6]</t>
  </si>
  <si>
    <t>P84</t>
    <phoneticPr fontId="2" type="noConversion"/>
  </si>
  <si>
    <t>S20</t>
    <phoneticPr fontId="2" type="noConversion"/>
  </si>
  <si>
    <t>MOF-808-AA</t>
    <phoneticPr fontId="2" type="noConversion"/>
  </si>
  <si>
    <t>MOF-808-PA</t>
    <phoneticPr fontId="2" type="noConversion"/>
  </si>
  <si>
    <t>MOF-808-BA</t>
    <phoneticPr fontId="2" type="noConversion"/>
  </si>
  <si>
    <t>MOF-TFA</t>
    <phoneticPr fontId="2" type="noConversion"/>
  </si>
  <si>
    <t>MOF-PFPA</t>
    <phoneticPr fontId="2" type="noConversion"/>
  </si>
  <si>
    <t>MOF-HFBA</t>
    <phoneticPr fontId="2" type="noConversion"/>
  </si>
  <si>
    <t>S23</t>
    <phoneticPr fontId="2" type="noConversion"/>
  </si>
  <si>
    <t>PEI</t>
    <phoneticPr fontId="2" type="noConversion"/>
  </si>
  <si>
    <t>S24</t>
    <phoneticPr fontId="2" type="noConversion"/>
  </si>
  <si>
    <t>6FDA-Durene/DABA</t>
    <phoneticPr fontId="2" type="noConversion"/>
  </si>
  <si>
    <t>ZIF-8</t>
  </si>
  <si>
    <t>S26</t>
    <phoneticPr fontId="2" type="noConversion"/>
  </si>
  <si>
    <t>ZIF-11</t>
    <phoneticPr fontId="2" type="noConversion"/>
  </si>
  <si>
    <t>Pebax 2533</t>
    <phoneticPr fontId="2" type="noConversion"/>
  </si>
  <si>
    <t>ZIF-11</t>
  </si>
  <si>
    <t>S28</t>
    <phoneticPr fontId="2" type="noConversion"/>
  </si>
  <si>
    <t>ZIF-67</t>
    <phoneticPr fontId="2" type="noConversion"/>
  </si>
  <si>
    <t>S29</t>
    <phoneticPr fontId="2" type="noConversion"/>
  </si>
  <si>
    <t>ZIF-90</t>
    <phoneticPr fontId="2" type="noConversion"/>
  </si>
  <si>
    <t>6FDA-TP</t>
    <phoneticPr fontId="2" type="noConversion"/>
  </si>
  <si>
    <t>6FDA-TP</t>
  </si>
  <si>
    <t>S30</t>
    <phoneticPr fontId="2" type="noConversion"/>
  </si>
  <si>
    <t>MIL-53 (Al)-N</t>
    <phoneticPr fontId="2" type="noConversion"/>
  </si>
  <si>
    <t>S36</t>
    <phoneticPr fontId="2" type="noConversion"/>
  </si>
  <si>
    <t>UiO-67</t>
  </si>
  <si>
    <t>S37</t>
    <phoneticPr fontId="2" type="noConversion"/>
  </si>
  <si>
    <t>Cu3BTC2</t>
  </si>
  <si>
    <t>Ultem 1000</t>
    <phoneticPr fontId="2" type="noConversion"/>
  </si>
  <si>
    <t>S38</t>
    <phoneticPr fontId="2" type="noConversion"/>
  </si>
  <si>
    <t>ODPA-TMPDA</t>
    <phoneticPr fontId="2" type="noConversion"/>
  </si>
  <si>
    <t>S39</t>
    <phoneticPr fontId="2" type="noConversion"/>
  </si>
  <si>
    <t>PPO</t>
    <phoneticPr fontId="2" type="noConversion"/>
  </si>
  <si>
    <t>S40</t>
    <phoneticPr fontId="2" type="noConversion"/>
  </si>
  <si>
    <t>CuZnIF</t>
  </si>
  <si>
    <t>S41</t>
    <phoneticPr fontId="2" type="noConversion"/>
  </si>
  <si>
    <t>S43</t>
    <phoneticPr fontId="2" type="noConversion"/>
  </si>
  <si>
    <t>PBI-BuI</t>
  </si>
  <si>
    <t>PBI-BuI-NC</t>
    <phoneticPr fontId="2" type="noConversion"/>
  </si>
  <si>
    <t>PBI-BuI-N4</t>
    <phoneticPr fontId="2" type="noConversion"/>
  </si>
  <si>
    <t>S44</t>
    <phoneticPr fontId="2" type="noConversion"/>
  </si>
  <si>
    <t>PPEES</t>
    <phoneticPr fontId="2" type="noConversion"/>
  </si>
  <si>
    <t>S45</t>
    <phoneticPr fontId="2" type="noConversion"/>
  </si>
  <si>
    <t>PEGDA</t>
    <phoneticPr fontId="2" type="noConversion"/>
  </si>
  <si>
    <t>PEGDA-PEGMEA</t>
    <phoneticPr fontId="2" type="noConversion"/>
  </si>
  <si>
    <t>S46</t>
    <phoneticPr fontId="2" type="noConversion"/>
  </si>
  <si>
    <t>PEBAX 1074</t>
    <phoneticPr fontId="2" type="noConversion"/>
  </si>
  <si>
    <t>PEBAX 1074</t>
  </si>
  <si>
    <t>S47</t>
    <phoneticPr fontId="2" type="noConversion"/>
  </si>
  <si>
    <t>6FDA-HAB DAM</t>
    <phoneticPr fontId="2" type="noConversion"/>
  </si>
  <si>
    <t>S48</t>
    <phoneticPr fontId="2" type="noConversion"/>
  </si>
  <si>
    <t>PVC-g-POEM</t>
  </si>
  <si>
    <t>S49</t>
    <phoneticPr fontId="2" type="noConversion"/>
  </si>
  <si>
    <t>Pebax 2533</t>
  </si>
  <si>
    <t>S50</t>
    <phoneticPr fontId="2" type="noConversion"/>
  </si>
  <si>
    <t>6FDA</t>
    <phoneticPr fontId="2" type="noConversion"/>
  </si>
  <si>
    <t>S51</t>
    <phoneticPr fontId="2" type="noConversion"/>
  </si>
  <si>
    <t>TBDA2-6FDA</t>
    <phoneticPr fontId="2" type="noConversion"/>
  </si>
  <si>
    <t>TBDA2-6FDA</t>
  </si>
  <si>
    <t>S52</t>
    <phoneticPr fontId="2" type="noConversion"/>
  </si>
  <si>
    <t>6FDA-durene-PDMC</t>
    <phoneticPr fontId="2" type="noConversion"/>
  </si>
  <si>
    <t>S53</t>
    <phoneticPr fontId="2" type="noConversion"/>
  </si>
  <si>
    <t>S54</t>
    <phoneticPr fontId="2" type="noConversion"/>
  </si>
  <si>
    <t>PMP</t>
    <phoneticPr fontId="2" type="noConversion"/>
  </si>
  <si>
    <t>S55</t>
    <phoneticPr fontId="2" type="noConversion"/>
  </si>
  <si>
    <t>PVDF</t>
    <phoneticPr fontId="2" type="noConversion"/>
  </si>
  <si>
    <t>Cu2BTC3</t>
    <phoneticPr fontId="2" type="noConversion"/>
  </si>
  <si>
    <t>S57</t>
    <phoneticPr fontId="2" type="noConversion"/>
  </si>
  <si>
    <t>FDH</t>
    <phoneticPr fontId="2" type="noConversion"/>
  </si>
  <si>
    <t>S58</t>
    <phoneticPr fontId="2" type="noConversion"/>
  </si>
  <si>
    <t>UiO-66-O</t>
    <phoneticPr fontId="2" type="noConversion"/>
  </si>
  <si>
    <t>6FDD</t>
    <phoneticPr fontId="2" type="noConversion"/>
  </si>
  <si>
    <t>6FDD</t>
  </si>
  <si>
    <t>UiO-66-O</t>
  </si>
  <si>
    <t>S59</t>
    <phoneticPr fontId="2" type="noConversion"/>
  </si>
  <si>
    <t>PMMA</t>
    <phoneticPr fontId="2" type="noConversion"/>
  </si>
  <si>
    <t>UiO-66-G</t>
    <phoneticPr fontId="2" type="noConversion"/>
  </si>
  <si>
    <t>S60</t>
    <phoneticPr fontId="2" type="noConversion"/>
  </si>
  <si>
    <t>S61</t>
    <phoneticPr fontId="2" type="noConversion"/>
  </si>
  <si>
    <t>Cu3BTC2-N</t>
    <phoneticPr fontId="2" type="noConversion"/>
  </si>
  <si>
    <t>Cu3BTC2-N</t>
  </si>
  <si>
    <t>T-MOF-5</t>
    <phoneticPr fontId="2" type="noConversion"/>
  </si>
  <si>
    <t>S63</t>
    <phoneticPr fontId="2" type="noConversion"/>
  </si>
  <si>
    <t>PEGDA-PEGMA</t>
    <phoneticPr fontId="2" type="noConversion"/>
  </si>
  <si>
    <t>S64</t>
    <phoneticPr fontId="2" type="noConversion"/>
  </si>
  <si>
    <t>Fe(BTC)</t>
  </si>
  <si>
    <t>S65</t>
    <phoneticPr fontId="2" type="noConversion"/>
  </si>
  <si>
    <t>PIM-1</t>
    <phoneticPr fontId="2" type="noConversion"/>
  </si>
  <si>
    <t>PIM-1</t>
  </si>
  <si>
    <t>S66</t>
    <phoneticPr fontId="2" type="noConversion"/>
  </si>
  <si>
    <t>ZIF-302</t>
    <phoneticPr fontId="2" type="noConversion"/>
  </si>
  <si>
    <t>S67</t>
    <phoneticPr fontId="2" type="noConversion"/>
  </si>
  <si>
    <t>S68</t>
    <phoneticPr fontId="2" type="noConversion"/>
  </si>
  <si>
    <t>ZIF-71</t>
  </si>
  <si>
    <t>S69</t>
    <phoneticPr fontId="2" type="noConversion"/>
  </si>
  <si>
    <t>S70</t>
    <phoneticPr fontId="2" type="noConversion"/>
  </si>
  <si>
    <t>S71</t>
    <phoneticPr fontId="2" type="noConversion"/>
  </si>
  <si>
    <t>S72</t>
    <phoneticPr fontId="2" type="noConversion"/>
  </si>
  <si>
    <t>S73</t>
    <phoneticPr fontId="2" type="noConversion"/>
  </si>
  <si>
    <t>ZIF-67</t>
  </si>
  <si>
    <t>S74</t>
    <phoneticPr fontId="2" type="noConversion"/>
  </si>
  <si>
    <t>6FDA-durene</t>
  </si>
  <si>
    <t>S75</t>
    <phoneticPr fontId="2" type="noConversion"/>
  </si>
  <si>
    <t>S77</t>
    <phoneticPr fontId="2" type="noConversion"/>
  </si>
  <si>
    <t>PVC-POEM-g</t>
    <phoneticPr fontId="2" type="noConversion"/>
  </si>
  <si>
    <t>S78</t>
    <phoneticPr fontId="2" type="noConversion"/>
  </si>
  <si>
    <t>S79</t>
    <phoneticPr fontId="2" type="noConversion"/>
  </si>
  <si>
    <t>ZIF-7-8-(20)</t>
    <phoneticPr fontId="2" type="noConversion"/>
  </si>
  <si>
    <t>S80</t>
    <phoneticPr fontId="2" type="noConversion"/>
  </si>
  <si>
    <t>S82</t>
    <phoneticPr fontId="2" type="noConversion"/>
  </si>
  <si>
    <t>S83</t>
    <phoneticPr fontId="2" type="noConversion"/>
  </si>
  <si>
    <t>S84</t>
    <phoneticPr fontId="2" type="noConversion"/>
  </si>
  <si>
    <t>MIL-53 (Al)</t>
  </si>
  <si>
    <t>Ultem 100</t>
    <phoneticPr fontId="2" type="noConversion"/>
  </si>
  <si>
    <t>6FDA/ODA-DAM</t>
    <phoneticPr fontId="2" type="noConversion"/>
  </si>
  <si>
    <t>S85</t>
    <phoneticPr fontId="2" type="noConversion"/>
  </si>
  <si>
    <t>S93</t>
    <phoneticPr fontId="2" type="noConversion"/>
  </si>
  <si>
    <t>S94</t>
    <phoneticPr fontId="2" type="noConversion"/>
  </si>
  <si>
    <t>S95</t>
    <phoneticPr fontId="2" type="noConversion"/>
  </si>
  <si>
    <t>S96</t>
    <phoneticPr fontId="2" type="noConversion"/>
  </si>
  <si>
    <t>S97</t>
    <phoneticPr fontId="2" type="noConversion"/>
  </si>
  <si>
    <t>S98</t>
    <phoneticPr fontId="2" type="noConversion"/>
  </si>
  <si>
    <t>S99</t>
    <phoneticPr fontId="2" type="noConversion"/>
  </si>
  <si>
    <t>S100</t>
    <phoneticPr fontId="2" type="noConversion"/>
  </si>
  <si>
    <t>CO2 Permeability</t>
    <phoneticPr fontId="2" type="noConversion"/>
  </si>
  <si>
    <t>Selectivity</t>
    <phoneticPr fontId="2" type="noConversion"/>
  </si>
  <si>
    <t>CO2 permeability</t>
    <phoneticPr fontId="2" type="noConversion"/>
  </si>
  <si>
    <t>Permeability
mix</t>
    <phoneticPr fontId="2" type="noConversion"/>
  </si>
  <si>
    <t>No.</t>
    <phoneticPr fontId="2" type="noConversion"/>
  </si>
  <si>
    <t>year</t>
    <phoneticPr fontId="2" type="noConversion"/>
  </si>
  <si>
    <t>Ref.</t>
    <phoneticPr fontId="2" type="noConversion"/>
  </si>
  <si>
    <t>Y/Gpa</t>
    <phoneticPr fontId="2" type="noConversion"/>
  </si>
  <si>
    <t>Control CH4 permeability</t>
    <phoneticPr fontId="2" type="noConversion"/>
  </si>
  <si>
    <t>Control CO2 permeability</t>
    <phoneticPr fontId="2" type="noConversion"/>
  </si>
  <si>
    <t>Relative CH4 permeability</t>
    <phoneticPr fontId="2" type="noConversion"/>
  </si>
  <si>
    <t>Relative CO2 permeability</t>
    <phoneticPr fontId="2" type="noConversion"/>
  </si>
  <si>
    <t>Membrane Properties</t>
    <phoneticPr fontId="2" type="noConversion"/>
  </si>
  <si>
    <t>Gas test condition</t>
    <phoneticPr fontId="2" type="noConversion"/>
  </si>
  <si>
    <t>membrane performance</t>
    <phoneticPr fontId="2" type="noConversion"/>
  </si>
  <si>
    <t>filler</t>
    <phoneticPr fontId="2" type="noConversion"/>
  </si>
  <si>
    <t>matrix</t>
    <phoneticPr fontId="2" type="noConversion"/>
  </si>
  <si>
    <t>post treatment</t>
    <phoneticPr fontId="2" type="noConversion"/>
  </si>
  <si>
    <t>thickness/μm</t>
    <phoneticPr fontId="2" type="noConversion"/>
  </si>
  <si>
    <t>pore size</t>
    <phoneticPr fontId="2" type="noConversion"/>
  </si>
  <si>
    <t>Young's Modulus/Gpa</t>
    <phoneticPr fontId="2" type="noConversion"/>
  </si>
  <si>
    <t>support</t>
    <phoneticPr fontId="2" type="noConversion"/>
  </si>
  <si>
    <r>
      <t>T/</t>
    </r>
    <r>
      <rPr>
        <sz val="11"/>
        <color theme="1"/>
        <rFont val="Segoe UI Symbol"/>
        <family val="1"/>
      </rPr>
      <t>℃</t>
    </r>
    <phoneticPr fontId="2" type="noConversion"/>
  </si>
  <si>
    <t>P/bar</t>
    <phoneticPr fontId="2" type="noConversion"/>
  </si>
  <si>
    <t>Control CO2/CH4 selectivity</t>
    <phoneticPr fontId="2" type="noConversion"/>
  </si>
  <si>
    <t>Relative CO2/CH4 selectivity</t>
    <phoneticPr fontId="2" type="noConversion"/>
  </si>
  <si>
    <t>note</t>
    <phoneticPr fontId="2" type="noConversion"/>
  </si>
  <si>
    <t>CC7(C)CC(C)(c5ccc(n4c(=O)c3ccc(C(=O)c2ccc1c(=O)n([*])c(=O)c1c2)cc3c4=O)cc5)c6ccc([*])cc67</t>
  </si>
  <si>
    <t>O=C(CCCCCC(=O)[*])NC(=O)OCCO[*]</t>
  </si>
  <si>
    <t>/</t>
    <phoneticPr fontId="2" type="noConversion"/>
  </si>
  <si>
    <t>Cc5c(C)c(n4c(=O)c3ccc(C(c2ccc1c(=O)n([*])c(=O)c1c2)(C(F)(F)F)C(F)(F)F)cc3c4=O)c(C)c(C)c5[*]</t>
  </si>
  <si>
    <t>CC6(C)CC4(CCc3cc2oc1c(C#N)c([d])c([e])c(C#N)c1oc2cc34)c5cc(O[g])c(O[t])cc56</t>
  </si>
  <si>
    <t>0% 0.95</t>
    <phoneticPr fontId="2" type="noConversion"/>
  </si>
  <si>
    <t>acetic Acidic treatment</t>
    <phoneticPr fontId="2" type="noConversion"/>
  </si>
  <si>
    <t>6FDA-Durene/DABA (9/1)</t>
    <phoneticPr fontId="2" type="noConversion"/>
  </si>
  <si>
    <t>6FDA-Durene/DABA (9/1)</t>
  </si>
  <si>
    <t xml:space="preserve"> </t>
    <phoneticPr fontId="2" type="noConversion"/>
  </si>
  <si>
    <t>0% 1.79</t>
    <phoneticPr fontId="2" type="noConversion"/>
  </si>
  <si>
    <t>CC(C)(c1ccc([*])cc1)c7ccc(C(C)(C)c6ccc(n5c(=O)c4ccc(C(c3ccc2c(=O)n([*])c(=O)c2c3)(C(F)(F)F)C(F)(F)F)cc4c5=O)cc6)cc7</t>
  </si>
  <si>
    <t>PEI300 impregnated</t>
    <phoneticPr fontId="2" type="noConversion"/>
  </si>
  <si>
    <t>P
Single</t>
    <phoneticPr fontId="2" type="noConversion"/>
  </si>
  <si>
    <t>S
single</t>
    <phoneticPr fontId="2" type="noConversion"/>
  </si>
  <si>
    <t>P True Difference</t>
    <phoneticPr fontId="2" type="noConversion"/>
  </si>
  <si>
    <t>S True Difference</t>
    <phoneticPr fontId="2" type="noConversion"/>
  </si>
  <si>
    <t>CP
Single</t>
    <phoneticPr fontId="2" type="noConversion"/>
  </si>
  <si>
    <t>CS
single</t>
    <phoneticPr fontId="2" type="noConversion"/>
  </si>
  <si>
    <t>CP
mix</t>
    <phoneticPr fontId="2" type="noConversion"/>
  </si>
  <si>
    <t>CS
mix</t>
    <phoneticPr fontId="2" type="noConversion"/>
  </si>
  <si>
    <t>CP</t>
  </si>
  <si>
    <t>CS</t>
  </si>
  <si>
    <t>RP</t>
  </si>
  <si>
    <t>RS</t>
  </si>
  <si>
    <t>RP
single</t>
    <phoneticPr fontId="2" type="noConversion"/>
  </si>
  <si>
    <t>RS
single</t>
    <phoneticPr fontId="2" type="noConversion"/>
  </si>
  <si>
    <t>RP
mix</t>
    <phoneticPr fontId="2" type="noConversion"/>
  </si>
  <si>
    <t>RS
mix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</si>
</sst>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0.00_);[Red]\(0.00\)"/>
    <numFmt numFmtId="178" formatCode="0.0_ "/>
    <numFmt numFmtId="179" formatCode="0_);[Red]\(0\)"/>
    <numFmt numFmtId="180" formatCode="0.00_ "/>
    <numFmt numFmtId="181" formatCode="0.0_);[Red]\(0.0\)"/>
    <numFmt numFmtId="182" formatCode="0.000_);[Red]\(0.000\)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vertAlign val="subscript"/>
      <sz val="9"/>
      <color theme="1"/>
      <name val="Times New Roman"/>
      <family val="1"/>
    </font>
    <font>
      <sz val="9"/>
      <color theme="1"/>
      <name val="Segoe UI Symbol"/>
      <family val="1"/>
    </font>
    <font>
      <sz val="8"/>
      <color theme="1"/>
      <name val="Times New Roman"/>
      <family val="1"/>
    </font>
    <font>
      <sz val="11"/>
      <color theme="1"/>
      <name val="Segoe UI Symbol"/>
      <family val="1"/>
    </font>
    <font>
      <sz val="9"/>
      <color theme="1"/>
      <name val="等线"/>
      <family val="2"/>
      <scheme val="minor"/>
    </font>
    <font>
      <sz val="9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178" fontId="3" fillId="0" borderId="1" xfId="0" applyNumberFormat="1" applyFont="1" applyBorder="1" applyAlignment="1">
      <alignment horizontal="center" vertical="center"/>
    </xf>
    <xf numFmtId="0" fontId="0" fillId="0" borderId="0" xfId="0" applyFill="1"/>
    <xf numFmtId="0" fontId="3" fillId="0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81" fontId="3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/>
    </xf>
    <xf numFmtId="177" fontId="0" fillId="0" borderId="0" xfId="0" applyNumberFormat="1" applyFill="1"/>
    <xf numFmtId="177" fontId="1" fillId="0" borderId="0" xfId="0" applyNumberFormat="1" applyFont="1" applyFill="1"/>
    <xf numFmtId="176" fontId="3" fillId="0" borderId="2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 wrapText="1"/>
    </xf>
    <xf numFmtId="179" fontId="3" fillId="0" borderId="3" xfId="0" applyNumberFormat="1" applyFont="1" applyBorder="1" applyAlignment="1">
      <alignment horizontal="center" vertical="center" wrapText="1"/>
    </xf>
    <xf numFmtId="181" fontId="3" fillId="0" borderId="3" xfId="0" applyNumberFormat="1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 wrapText="1"/>
    </xf>
    <xf numFmtId="177" fontId="3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2" fontId="3" fillId="0" borderId="1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9" fontId="3" fillId="0" borderId="14" xfId="0" applyNumberFormat="1" applyFont="1" applyBorder="1" applyAlignment="1">
      <alignment horizontal="center" vertical="center"/>
    </xf>
    <xf numFmtId="181" fontId="3" fillId="0" borderId="14" xfId="0" applyNumberFormat="1" applyFont="1" applyBorder="1" applyAlignment="1">
      <alignment horizontal="center" vertical="center"/>
    </xf>
    <xf numFmtId="10" fontId="3" fillId="0" borderId="14" xfId="0" applyNumberFormat="1" applyFont="1" applyBorder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177" fontId="3" fillId="0" borderId="15" xfId="0" applyNumberFormat="1" applyFont="1" applyBorder="1" applyAlignment="1">
      <alignment horizontal="center" vertical="center"/>
    </xf>
    <xf numFmtId="179" fontId="0" fillId="0" borderId="0" xfId="0" applyNumberFormat="1"/>
    <xf numFmtId="181" fontId="0" fillId="0" borderId="0" xfId="0" applyNumberFormat="1"/>
    <xf numFmtId="178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9" fontId="1" fillId="0" borderId="1" xfId="0" applyNumberFormat="1" applyFont="1" applyBorder="1" applyAlignment="1">
      <alignment vertical="center"/>
    </xf>
    <xf numFmtId="180" fontId="1" fillId="0" borderId="1" xfId="0" applyNumberFormat="1" applyFont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77" fontId="0" fillId="0" borderId="0" xfId="0" applyNumberFormat="1"/>
    <xf numFmtId="177" fontId="1" fillId="0" borderId="10" xfId="0" applyNumberFormat="1" applyFont="1" applyBorder="1" applyAlignment="1">
      <alignment horizontal="center" vertical="center" wrapText="1"/>
    </xf>
    <xf numFmtId="177" fontId="1" fillId="2" borderId="10" xfId="0" applyNumberFormat="1" applyFont="1" applyFill="1" applyBorder="1" applyAlignment="1">
      <alignment horizontal="center" vertical="center" wrapText="1"/>
    </xf>
    <xf numFmtId="177" fontId="1" fillId="3" borderId="10" xfId="0" applyNumberFormat="1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177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177" fontId="3" fillId="5" borderId="1" xfId="0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/>
    </xf>
    <xf numFmtId="0" fontId="0" fillId="5" borderId="0" xfId="0" applyFill="1"/>
    <xf numFmtId="177" fontId="9" fillId="5" borderId="1" xfId="0" applyNumberFormat="1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/>
    </xf>
    <xf numFmtId="178" fontId="3" fillId="0" borderId="3" xfId="0" applyNumberFormat="1" applyFont="1" applyFill="1" applyBorder="1" applyAlignment="1">
      <alignment horizontal="center" vertical="center"/>
    </xf>
    <xf numFmtId="178" fontId="3" fillId="0" borderId="3" xfId="0" applyNumberFormat="1" applyFont="1" applyFill="1" applyBorder="1" applyAlignment="1">
      <alignment horizontal="center" vertical="center" wrapText="1"/>
    </xf>
    <xf numFmtId="179" fontId="3" fillId="0" borderId="3" xfId="0" applyNumberFormat="1" applyFont="1" applyFill="1" applyBorder="1" applyAlignment="1">
      <alignment horizontal="center" vertical="center" wrapText="1"/>
    </xf>
    <xf numFmtId="181" fontId="3" fillId="0" borderId="3" xfId="0" applyNumberFormat="1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181" fontId="3" fillId="0" borderId="1" xfId="0" applyNumberFormat="1" applyFont="1" applyFill="1" applyBorder="1" applyAlignment="1">
      <alignment horizontal="center" vertical="center"/>
    </xf>
    <xf numFmtId="177" fontId="3" fillId="0" borderId="6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82" fontId="3" fillId="0" borderId="1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179" fontId="3" fillId="0" borderId="14" xfId="0" applyNumberFormat="1" applyFont="1" applyFill="1" applyBorder="1" applyAlignment="1">
      <alignment horizontal="center" vertical="center"/>
    </xf>
    <xf numFmtId="181" fontId="3" fillId="0" borderId="14" xfId="0" applyNumberFormat="1" applyFont="1" applyFill="1" applyBorder="1" applyAlignment="1">
      <alignment horizontal="center" vertical="center"/>
    </xf>
    <xf numFmtId="10" fontId="3" fillId="0" borderId="14" xfId="0" applyNumberFormat="1" applyFont="1" applyFill="1" applyBorder="1" applyAlignment="1">
      <alignment horizontal="center" vertical="center"/>
    </xf>
    <xf numFmtId="177" fontId="3" fillId="0" borderId="14" xfId="0" applyNumberFormat="1" applyFont="1" applyFill="1" applyBorder="1" applyAlignment="1">
      <alignment horizontal="center" vertical="center"/>
    </xf>
    <xf numFmtId="177" fontId="3" fillId="0" borderId="15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 vertical="center" wrapText="1"/>
    </xf>
    <xf numFmtId="181" fontId="3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7" fontId="9" fillId="0" borderId="1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 wrapText="1"/>
    </xf>
    <xf numFmtId="177" fontId="1" fillId="2" borderId="12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 wrapText="1"/>
    </xf>
    <xf numFmtId="177" fontId="1" fillId="0" borderId="12" xfId="0" applyNumberFormat="1" applyFont="1" applyBorder="1" applyAlignment="1">
      <alignment horizontal="center" vertical="center" wrapText="1"/>
    </xf>
    <xf numFmtId="177" fontId="1" fillId="3" borderId="10" xfId="0" applyNumberFormat="1" applyFont="1" applyFill="1" applyBorder="1" applyAlignment="1">
      <alignment horizontal="center" vertical="center" wrapText="1"/>
    </xf>
    <xf numFmtId="177" fontId="1" fillId="3" borderId="12" xfId="0" applyNumberFormat="1" applyFont="1" applyFill="1" applyBorder="1" applyAlignment="1">
      <alignment horizontal="center" vertical="center" wrapText="1"/>
    </xf>
    <xf numFmtId="178" fontId="1" fillId="0" borderId="16" xfId="0" applyNumberFormat="1" applyFont="1" applyBorder="1" applyAlignment="1">
      <alignment horizontal="center" vertical="center"/>
    </xf>
    <xf numFmtId="178" fontId="1" fillId="0" borderId="17" xfId="0" applyNumberFormat="1" applyFont="1" applyBorder="1" applyAlignment="1">
      <alignment horizontal="center" vertical="center"/>
    </xf>
    <xf numFmtId="178" fontId="1" fillId="0" borderId="18" xfId="0" applyNumberFormat="1" applyFont="1" applyBorder="1" applyAlignment="1">
      <alignment horizontal="center" vertical="center"/>
    </xf>
    <xf numFmtId="177" fontId="1" fillId="0" borderId="16" xfId="0" applyNumberFormat="1" applyFont="1" applyBorder="1" applyAlignment="1">
      <alignment horizontal="center" vertical="center"/>
    </xf>
    <xf numFmtId="177" fontId="1" fillId="0" borderId="17" xfId="0" applyNumberFormat="1" applyFont="1" applyBorder="1" applyAlignment="1">
      <alignment horizontal="center" vertical="center"/>
    </xf>
    <xf numFmtId="177" fontId="1" fillId="0" borderId="18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178" fontId="3" fillId="0" borderId="10" xfId="0" applyNumberFormat="1" applyFont="1" applyFill="1" applyBorder="1" applyAlignment="1">
      <alignment horizontal="center" vertical="center" wrapText="1"/>
    </xf>
    <xf numFmtId="178" fontId="3" fillId="0" borderId="12" xfId="0" applyNumberFormat="1" applyFont="1" applyFill="1" applyBorder="1" applyAlignment="1">
      <alignment horizontal="center" vertical="center" wrapText="1"/>
    </xf>
    <xf numFmtId="178" fontId="3" fillId="0" borderId="11" xfId="0" applyNumberFormat="1" applyFont="1" applyFill="1" applyBorder="1" applyAlignment="1">
      <alignment horizontal="center" vertical="center" wrapText="1"/>
    </xf>
    <xf numFmtId="178" fontId="7" fillId="0" borderId="10" xfId="0" applyNumberFormat="1" applyFont="1" applyFill="1" applyBorder="1" applyAlignment="1">
      <alignment horizontal="center" vertical="center" wrapText="1"/>
    </xf>
    <xf numFmtId="178" fontId="7" fillId="0" borderId="11" xfId="0" applyNumberFormat="1" applyFont="1" applyFill="1" applyBorder="1" applyAlignment="1">
      <alignment horizontal="center" vertical="center" wrapText="1"/>
    </xf>
    <xf numFmtId="178" fontId="7" fillId="0" borderId="12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78" fontId="3" fillId="0" borderId="10" xfId="0" applyNumberFormat="1" applyFont="1" applyBorder="1" applyAlignment="1">
      <alignment horizontal="center" vertical="center" wrapText="1"/>
    </xf>
    <xf numFmtId="178" fontId="3" fillId="0" borderId="11" xfId="0" applyNumberFormat="1" applyFont="1" applyBorder="1" applyAlignment="1">
      <alignment horizontal="center" vertical="center" wrapText="1"/>
    </xf>
    <xf numFmtId="178" fontId="3" fillId="0" borderId="12" xfId="0" applyNumberFormat="1" applyFont="1" applyBorder="1" applyAlignment="1">
      <alignment horizontal="center" vertical="center" wrapText="1"/>
    </xf>
    <xf numFmtId="178" fontId="7" fillId="0" borderId="10" xfId="0" applyNumberFormat="1" applyFont="1" applyBorder="1" applyAlignment="1">
      <alignment horizontal="center" vertical="center" wrapText="1"/>
    </xf>
    <xf numFmtId="178" fontId="7" fillId="0" borderId="11" xfId="0" applyNumberFormat="1" applyFont="1" applyBorder="1" applyAlignment="1">
      <alignment horizontal="center" vertical="center" wrapText="1"/>
    </xf>
    <xf numFmtId="178" fontId="7" fillId="0" borderId="12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DAEC-31B6-4565-9756-CB570E3D040D}">
  <dimension ref="A1:AC29"/>
  <sheetViews>
    <sheetView topLeftCell="D1" workbookViewId="0">
      <selection activeCell="D1" sqref="A1:AA29"/>
    </sheetView>
  </sheetViews>
  <sheetFormatPr defaultRowHeight="13.8" x14ac:dyDescent="0.25"/>
  <cols>
    <col min="2" max="2" width="12.21875" customWidth="1"/>
    <col min="3" max="7" width="8.88671875" customWidth="1"/>
    <col min="8" max="8" width="12.5546875" customWidth="1"/>
    <col min="9" max="11" width="8.88671875" customWidth="1"/>
    <col min="12" max="13" width="8.88671875" style="72"/>
    <col min="14" max="14" width="8.88671875" style="66"/>
    <col min="15" max="15" width="8.88671875" customWidth="1"/>
    <col min="16" max="16" width="8.88671875" style="66"/>
    <col min="17" max="17" width="8.88671875" customWidth="1"/>
    <col min="18" max="20" width="8.88671875" style="72"/>
    <col min="21" max="23" width="8.88671875" style="69"/>
    <col min="24" max="24" width="10.109375" customWidth="1"/>
  </cols>
  <sheetData>
    <row r="1" spans="1:29" ht="37.200000000000003" x14ac:dyDescent="0.25">
      <c r="A1" s="12" t="s">
        <v>67</v>
      </c>
      <c r="B1" s="1" t="s">
        <v>68</v>
      </c>
      <c r="C1" s="13" t="s">
        <v>69</v>
      </c>
      <c r="D1" s="14" t="s">
        <v>70</v>
      </c>
      <c r="E1" s="15" t="s">
        <v>71</v>
      </c>
      <c r="F1" s="15" t="s">
        <v>72</v>
      </c>
      <c r="G1" s="1" t="s">
        <v>73</v>
      </c>
      <c r="H1" s="1" t="s">
        <v>74</v>
      </c>
      <c r="I1" s="14" t="s">
        <v>75</v>
      </c>
      <c r="J1" s="14" t="s">
        <v>76</v>
      </c>
      <c r="K1" s="13" t="s">
        <v>77</v>
      </c>
      <c r="L1" s="70" t="s">
        <v>322</v>
      </c>
      <c r="M1" s="70" t="s">
        <v>323</v>
      </c>
      <c r="N1" s="64" t="s">
        <v>279</v>
      </c>
      <c r="O1" s="16" t="s">
        <v>80</v>
      </c>
      <c r="P1" s="64" t="s">
        <v>277</v>
      </c>
      <c r="Q1" s="16" t="s">
        <v>81</v>
      </c>
      <c r="R1" s="70" t="s">
        <v>320</v>
      </c>
      <c r="S1" s="70" t="s">
        <v>321</v>
      </c>
      <c r="T1" s="70"/>
      <c r="U1" s="67" t="s">
        <v>316</v>
      </c>
      <c r="V1" s="67" t="s">
        <v>317</v>
      </c>
      <c r="W1" s="67"/>
      <c r="X1" s="16" t="s">
        <v>318</v>
      </c>
      <c r="Y1" s="16" t="s">
        <v>319</v>
      </c>
      <c r="Z1" s="6" t="s">
        <v>65</v>
      </c>
      <c r="AA1" s="6" t="s">
        <v>66</v>
      </c>
    </row>
    <row r="2" spans="1:29" x14ac:dyDescent="0.25">
      <c r="A2" s="3" t="s">
        <v>85</v>
      </c>
      <c r="B2" s="3" t="s">
        <v>15</v>
      </c>
      <c r="C2" s="3">
        <v>900</v>
      </c>
      <c r="D2" s="3">
        <v>1370</v>
      </c>
      <c r="E2" s="6">
        <v>6.5</v>
      </c>
      <c r="F2" s="6">
        <v>6.5</v>
      </c>
      <c r="G2" s="4">
        <v>0.1</v>
      </c>
      <c r="H2" s="3" t="s">
        <v>3</v>
      </c>
      <c r="I2" s="3">
        <v>60</v>
      </c>
      <c r="J2" s="5">
        <v>25</v>
      </c>
      <c r="K2" s="5">
        <v>10</v>
      </c>
      <c r="L2" s="71">
        <v>74.45</v>
      </c>
      <c r="M2" s="71">
        <v>19.579999999999998</v>
      </c>
      <c r="N2" s="65">
        <v>89</v>
      </c>
      <c r="O2" s="6">
        <f>4.12/3.78</f>
        <v>1.08994708994709</v>
      </c>
      <c r="P2" s="65">
        <v>21.6</v>
      </c>
      <c r="Q2" s="6">
        <f>P2/M2</f>
        <v>1.1031664964249235</v>
      </c>
      <c r="R2" s="71">
        <v>82.15</v>
      </c>
      <c r="S2" s="71">
        <v>21.6</v>
      </c>
      <c r="T2" s="71">
        <f>U2/R2</f>
        <v>1.1710286062081559</v>
      </c>
      <c r="U2" s="68">
        <v>96.2</v>
      </c>
      <c r="V2" s="68">
        <v>22.9</v>
      </c>
      <c r="W2" s="68">
        <f>V2/S2</f>
        <v>1.0601851851851851</v>
      </c>
      <c r="X2" s="6">
        <f t="shared" ref="X2:X29" si="0">U2-N2</f>
        <v>7.2000000000000028</v>
      </c>
      <c r="Y2" s="32">
        <f t="shared" ref="Y2:Y29" si="1">P2-V2</f>
        <v>-1.2999999999999972</v>
      </c>
      <c r="Z2" s="6">
        <f t="shared" ref="Z2:Z29" si="2">X2/U2</f>
        <v>7.4844074844074876E-2</v>
      </c>
      <c r="AA2" s="6">
        <f t="shared" ref="AA2:AA29" si="3">Y2/V2</f>
        <v>-5.6768558951964948E-2</v>
      </c>
      <c r="AC2" s="60"/>
    </row>
    <row r="3" spans="1:29" x14ac:dyDescent="0.25">
      <c r="A3" s="3"/>
      <c r="B3" s="3" t="s">
        <v>15</v>
      </c>
      <c r="C3" s="3">
        <v>900</v>
      </c>
      <c r="D3" s="3">
        <v>1370</v>
      </c>
      <c r="E3" s="6">
        <v>6.5</v>
      </c>
      <c r="F3" s="6">
        <v>6.5</v>
      </c>
      <c r="G3" s="4">
        <v>0.2</v>
      </c>
      <c r="H3" s="3" t="s">
        <v>3</v>
      </c>
      <c r="I3" s="3">
        <v>60</v>
      </c>
      <c r="J3" s="5">
        <v>25</v>
      </c>
      <c r="K3" s="5">
        <v>10</v>
      </c>
      <c r="L3" s="71">
        <v>74.45</v>
      </c>
      <c r="M3" s="71">
        <v>19.579999999999998</v>
      </c>
      <c r="N3" s="65">
        <v>135</v>
      </c>
      <c r="O3" s="6">
        <f>5.6/3.78</f>
        <v>1.4814814814814814</v>
      </c>
      <c r="P3" s="65">
        <v>24.11</v>
      </c>
      <c r="Q3" s="6">
        <f t="shared" ref="Q3:Q29" si="4">P3/M3</f>
        <v>1.2313585291113383</v>
      </c>
      <c r="R3" s="71">
        <v>82.15</v>
      </c>
      <c r="S3" s="71">
        <v>21.6</v>
      </c>
      <c r="T3" s="71">
        <f t="shared" ref="T3:T29" si="5">U3/R3</f>
        <v>1.7650639074863055</v>
      </c>
      <c r="U3" s="68">
        <v>145</v>
      </c>
      <c r="V3" s="68">
        <v>25.4</v>
      </c>
      <c r="W3" s="68">
        <f t="shared" ref="W3:W29" si="6">V3/S3</f>
        <v>1.1759259259259258</v>
      </c>
      <c r="X3" s="6">
        <f t="shared" si="0"/>
        <v>10</v>
      </c>
      <c r="Y3" s="32">
        <f t="shared" si="1"/>
        <v>-1.2899999999999991</v>
      </c>
      <c r="Z3" s="6">
        <f t="shared" si="2"/>
        <v>6.8965517241379309E-2</v>
      </c>
      <c r="AA3" s="6">
        <f t="shared" si="3"/>
        <v>-5.0787401574803118E-2</v>
      </c>
      <c r="AC3" s="60"/>
    </row>
    <row r="4" spans="1:29" x14ac:dyDescent="0.25">
      <c r="A4" s="3"/>
      <c r="B4" s="3" t="s">
        <v>15</v>
      </c>
      <c r="C4" s="3">
        <v>900</v>
      </c>
      <c r="D4" s="3">
        <v>1370</v>
      </c>
      <c r="E4" s="6">
        <v>6.5</v>
      </c>
      <c r="F4" s="6">
        <v>6.5</v>
      </c>
      <c r="G4" s="4">
        <v>0.3</v>
      </c>
      <c r="H4" s="3" t="s">
        <v>3</v>
      </c>
      <c r="I4" s="3">
        <v>60</v>
      </c>
      <c r="J4" s="5">
        <v>25</v>
      </c>
      <c r="K4" s="5">
        <v>10</v>
      </c>
      <c r="L4" s="71">
        <v>74.45</v>
      </c>
      <c r="M4" s="71">
        <v>19.579999999999998</v>
      </c>
      <c r="N4" s="65">
        <v>234</v>
      </c>
      <c r="O4" s="6">
        <f>8.9/3.78</f>
        <v>2.3544973544973549</v>
      </c>
      <c r="P4" s="65">
        <v>26.29</v>
      </c>
      <c r="Q4" s="6">
        <f t="shared" si="4"/>
        <v>1.3426966292134832</v>
      </c>
      <c r="R4" s="71">
        <v>82.15</v>
      </c>
      <c r="S4" s="71">
        <v>21.6</v>
      </c>
      <c r="T4" s="71">
        <f t="shared" si="5"/>
        <v>3.2136335970785148</v>
      </c>
      <c r="U4" s="68">
        <v>264</v>
      </c>
      <c r="V4" s="68">
        <v>27.9</v>
      </c>
      <c r="W4" s="68">
        <f t="shared" si="6"/>
        <v>1.2916666666666665</v>
      </c>
      <c r="X4" s="6">
        <f t="shared" si="0"/>
        <v>30</v>
      </c>
      <c r="Y4" s="32">
        <f t="shared" si="1"/>
        <v>-1.6099999999999994</v>
      </c>
      <c r="Z4" s="6">
        <f t="shared" si="2"/>
        <v>0.11363636363636363</v>
      </c>
      <c r="AA4" s="6">
        <f t="shared" si="3"/>
        <v>-5.7706093189964142E-2</v>
      </c>
      <c r="AC4" s="60"/>
    </row>
    <row r="5" spans="1:29" x14ac:dyDescent="0.25">
      <c r="A5" s="3"/>
      <c r="B5" s="3" t="s">
        <v>15</v>
      </c>
      <c r="C5" s="3">
        <v>900</v>
      </c>
      <c r="D5" s="3">
        <v>1370</v>
      </c>
      <c r="E5" s="6">
        <v>6.5</v>
      </c>
      <c r="F5" s="6">
        <v>6.5</v>
      </c>
      <c r="G5" s="4">
        <v>0.4</v>
      </c>
      <c r="H5" s="3" t="s">
        <v>3</v>
      </c>
      <c r="I5" s="3">
        <v>60</v>
      </c>
      <c r="J5" s="5">
        <v>25</v>
      </c>
      <c r="K5" s="5">
        <v>10</v>
      </c>
      <c r="L5" s="71">
        <v>74.45</v>
      </c>
      <c r="M5" s="71">
        <v>19.579999999999998</v>
      </c>
      <c r="N5" s="65">
        <v>340</v>
      </c>
      <c r="O5" s="6">
        <f>10.2/3.78</f>
        <v>2.6984126984126982</v>
      </c>
      <c r="P5" s="65">
        <v>33.24</v>
      </c>
      <c r="Q5" s="6">
        <f t="shared" si="4"/>
        <v>1.6976506639427991</v>
      </c>
      <c r="R5" s="71">
        <v>82.15</v>
      </c>
      <c r="S5" s="71">
        <v>21.6</v>
      </c>
      <c r="T5" s="71">
        <f t="shared" si="5"/>
        <v>4.8082775410833838</v>
      </c>
      <c r="U5" s="68">
        <v>395</v>
      </c>
      <c r="V5" s="68">
        <v>36.299999999999997</v>
      </c>
      <c r="W5" s="68">
        <f t="shared" si="6"/>
        <v>1.6805555555555554</v>
      </c>
      <c r="X5" s="6">
        <f t="shared" si="0"/>
        <v>55</v>
      </c>
      <c r="Y5" s="32">
        <f t="shared" si="1"/>
        <v>-3.0599999999999952</v>
      </c>
      <c r="Z5" s="6">
        <f t="shared" si="2"/>
        <v>0.13924050632911392</v>
      </c>
      <c r="AA5" s="6">
        <f t="shared" si="3"/>
        <v>-8.4297520661156894E-2</v>
      </c>
      <c r="AC5" s="60"/>
    </row>
    <row r="6" spans="1:29" x14ac:dyDescent="0.25">
      <c r="A6" s="3" t="s">
        <v>86</v>
      </c>
      <c r="B6" s="3" t="s">
        <v>16</v>
      </c>
      <c r="C6" s="3">
        <v>2000</v>
      </c>
      <c r="D6" s="3">
        <v>33</v>
      </c>
      <c r="E6" s="3">
        <v>1.6</v>
      </c>
      <c r="F6" s="3">
        <v>9.6</v>
      </c>
      <c r="G6" s="4">
        <v>0.05</v>
      </c>
      <c r="H6" s="3" t="s">
        <v>2</v>
      </c>
      <c r="I6" s="3">
        <v>47.5</v>
      </c>
      <c r="J6" s="3">
        <v>30</v>
      </c>
      <c r="K6" s="3">
        <v>4</v>
      </c>
      <c r="L6" s="71">
        <v>7.16</v>
      </c>
      <c r="M6" s="71">
        <v>30.8</v>
      </c>
      <c r="N6" s="65">
        <v>6.96</v>
      </c>
      <c r="O6" s="6">
        <f>N6/L6</f>
        <v>0.97206703910614523</v>
      </c>
      <c r="P6" s="65">
        <v>36.6</v>
      </c>
      <c r="Q6" s="6">
        <f t="shared" si="4"/>
        <v>1.1883116883116884</v>
      </c>
      <c r="R6" s="71">
        <v>5.59</v>
      </c>
      <c r="S6" s="71">
        <v>37.299999999999997</v>
      </c>
      <c r="T6" s="71">
        <f t="shared" si="5"/>
        <v>1.2218246869409661</v>
      </c>
      <c r="U6" s="68">
        <v>6.83</v>
      </c>
      <c r="V6" s="68">
        <v>36.200000000000003</v>
      </c>
      <c r="W6" s="68">
        <f t="shared" si="6"/>
        <v>0.97050938337801629</v>
      </c>
      <c r="X6" s="6">
        <f t="shared" si="0"/>
        <v>-0.12999999999999989</v>
      </c>
      <c r="Y6" s="32">
        <f t="shared" si="1"/>
        <v>0.39999999999999858</v>
      </c>
      <c r="Z6" s="6">
        <f t="shared" si="2"/>
        <v>-1.9033674963396762E-2</v>
      </c>
      <c r="AA6" s="6">
        <f t="shared" si="3"/>
        <v>1.1049723756906037E-2</v>
      </c>
      <c r="AC6" s="60"/>
    </row>
    <row r="7" spans="1:29" x14ac:dyDescent="0.25">
      <c r="A7" s="3"/>
      <c r="B7" s="3" t="s">
        <v>16</v>
      </c>
      <c r="C7" s="3">
        <v>2000</v>
      </c>
      <c r="D7" s="3">
        <v>33</v>
      </c>
      <c r="E7" s="3">
        <v>1.6</v>
      </c>
      <c r="F7" s="3">
        <v>9.6</v>
      </c>
      <c r="G7" s="4">
        <v>0.1</v>
      </c>
      <c r="H7" s="3" t="s">
        <v>2</v>
      </c>
      <c r="I7" s="3">
        <v>47.5</v>
      </c>
      <c r="J7" s="3">
        <v>30</v>
      </c>
      <c r="K7" s="3">
        <v>4</v>
      </c>
      <c r="L7" s="71">
        <v>7.16</v>
      </c>
      <c r="M7" s="71">
        <v>30.8</v>
      </c>
      <c r="N7" s="65">
        <v>7.05</v>
      </c>
      <c r="O7" s="6">
        <f>N7/L6</f>
        <v>0.98463687150837986</v>
      </c>
      <c r="P7" s="65">
        <v>37.700000000000003</v>
      </c>
      <c r="Q7" s="6">
        <f t="shared" si="4"/>
        <v>1.224025974025974</v>
      </c>
      <c r="R7" s="71">
        <v>5.59</v>
      </c>
      <c r="S7" s="71">
        <v>37.299999999999997</v>
      </c>
      <c r="T7" s="71">
        <f t="shared" si="5"/>
        <v>1.3488372093023255</v>
      </c>
      <c r="U7" s="68">
        <v>7.54</v>
      </c>
      <c r="V7" s="68">
        <v>35.799999999999997</v>
      </c>
      <c r="W7" s="68">
        <f t="shared" si="6"/>
        <v>0.95978552278820373</v>
      </c>
      <c r="X7" s="6">
        <f t="shared" si="0"/>
        <v>0.49000000000000021</v>
      </c>
      <c r="Y7" s="32">
        <f t="shared" si="1"/>
        <v>1.9000000000000057</v>
      </c>
      <c r="Z7" s="6">
        <f t="shared" si="2"/>
        <v>6.4986737400530528E-2</v>
      </c>
      <c r="AA7" s="6">
        <f t="shared" si="3"/>
        <v>5.3072625698324188E-2</v>
      </c>
      <c r="AC7" s="60"/>
    </row>
    <row r="8" spans="1:29" x14ac:dyDescent="0.25">
      <c r="A8" s="3"/>
      <c r="B8" s="3" t="s">
        <v>16</v>
      </c>
      <c r="C8" s="3">
        <v>2000</v>
      </c>
      <c r="D8" s="3">
        <v>33</v>
      </c>
      <c r="E8" s="3">
        <v>1.6</v>
      </c>
      <c r="F8" s="3">
        <v>9.6</v>
      </c>
      <c r="G8" s="4">
        <v>0.2</v>
      </c>
      <c r="H8" s="3" t="s">
        <v>2</v>
      </c>
      <c r="I8" s="3">
        <v>47.5</v>
      </c>
      <c r="J8" s="3">
        <v>30</v>
      </c>
      <c r="K8" s="3">
        <v>4</v>
      </c>
      <c r="L8" s="71">
        <v>7.16</v>
      </c>
      <c r="M8" s="71">
        <v>30.8</v>
      </c>
      <c r="N8" s="65">
        <v>13.79</v>
      </c>
      <c r="O8" s="6">
        <f>N8/L6</f>
        <v>1.9259776536312847</v>
      </c>
      <c r="P8" s="65">
        <v>43.4</v>
      </c>
      <c r="Q8" s="6">
        <f t="shared" si="4"/>
        <v>1.4090909090909089</v>
      </c>
      <c r="R8" s="71">
        <v>5.59</v>
      </c>
      <c r="S8" s="71">
        <v>37.299999999999997</v>
      </c>
      <c r="T8" s="71">
        <f t="shared" si="5"/>
        <v>2.1771019677996422</v>
      </c>
      <c r="U8" s="68">
        <v>12.17</v>
      </c>
      <c r="V8" s="68">
        <v>32.9</v>
      </c>
      <c r="W8" s="68">
        <f t="shared" si="6"/>
        <v>0.88203753351206438</v>
      </c>
      <c r="X8" s="6">
        <f t="shared" si="0"/>
        <v>-1.6199999999999992</v>
      </c>
      <c r="Y8" s="32">
        <f t="shared" si="1"/>
        <v>10.5</v>
      </c>
      <c r="Z8" s="6">
        <f t="shared" si="2"/>
        <v>-0.13311421528348391</v>
      </c>
      <c r="AA8" s="6">
        <f t="shared" si="3"/>
        <v>0.31914893617021278</v>
      </c>
      <c r="AC8" s="60"/>
    </row>
    <row r="9" spans="1:29" x14ac:dyDescent="0.25">
      <c r="A9" s="3" t="s">
        <v>88</v>
      </c>
      <c r="B9" s="3" t="s">
        <v>9</v>
      </c>
      <c r="C9" s="3">
        <v>50000</v>
      </c>
      <c r="D9" s="3">
        <v>1500</v>
      </c>
      <c r="E9" s="3">
        <v>8.5</v>
      </c>
      <c r="F9" s="3">
        <v>5.5</v>
      </c>
      <c r="G9" s="4">
        <v>0.1</v>
      </c>
      <c r="H9" s="3" t="s">
        <v>2</v>
      </c>
      <c r="I9" s="3">
        <v>61.5</v>
      </c>
      <c r="J9" s="3">
        <v>35</v>
      </c>
      <c r="K9" s="3">
        <v>5</v>
      </c>
      <c r="L9" s="71">
        <v>8.36</v>
      </c>
      <c r="M9" s="73">
        <v>22.05</v>
      </c>
      <c r="N9" s="65">
        <v>9.8800000000000026</v>
      </c>
      <c r="O9" s="6">
        <f>N9/L9</f>
        <v>1.1818181818181821</v>
      </c>
      <c r="P9" s="65">
        <v>23.084112149532718</v>
      </c>
      <c r="Q9" s="6">
        <f t="shared" si="4"/>
        <v>1.0468985101828896</v>
      </c>
      <c r="R9" s="71">
        <v>8.8379890000000003</v>
      </c>
      <c r="S9" s="71">
        <v>24.912374</v>
      </c>
      <c r="T9" s="71">
        <f t="shared" si="5"/>
        <v>1.0840708219935553</v>
      </c>
      <c r="U9" s="68">
        <v>9.5810060000000004</v>
      </c>
      <c r="V9" s="68">
        <v>27.211658</v>
      </c>
      <c r="W9" s="68">
        <f t="shared" si="6"/>
        <v>1.0922948571661617</v>
      </c>
      <c r="X9" s="6">
        <f t="shared" si="0"/>
        <v>-0.2989940000000022</v>
      </c>
      <c r="Y9" s="32">
        <f t="shared" si="1"/>
        <v>-4.127545850467282</v>
      </c>
      <c r="Z9" s="6">
        <f t="shared" si="2"/>
        <v>-3.1206952589321223E-2</v>
      </c>
      <c r="AA9" s="6">
        <f t="shared" si="3"/>
        <v>-0.1516829974295312</v>
      </c>
      <c r="AC9" s="60"/>
    </row>
    <row r="10" spans="1:29" x14ac:dyDescent="0.25">
      <c r="A10" s="3"/>
      <c r="B10" s="3" t="s">
        <v>9</v>
      </c>
      <c r="C10" s="3">
        <v>50000</v>
      </c>
      <c r="D10" s="3">
        <v>1500</v>
      </c>
      <c r="E10" s="3">
        <v>8.5</v>
      </c>
      <c r="F10" s="3">
        <v>5.5</v>
      </c>
      <c r="G10" s="4">
        <v>0.2</v>
      </c>
      <c r="H10" s="3" t="s">
        <v>4</v>
      </c>
      <c r="I10" s="3">
        <v>61.5</v>
      </c>
      <c r="J10" s="3">
        <v>35</v>
      </c>
      <c r="K10" s="3">
        <v>5</v>
      </c>
      <c r="L10" s="71">
        <v>8.36</v>
      </c>
      <c r="M10" s="73">
        <v>22.05</v>
      </c>
      <c r="N10" s="65">
        <v>11.6</v>
      </c>
      <c r="O10" s="6">
        <f t="shared" ref="O10:O14" si="7">N10/L10</f>
        <v>1.3875598086124403</v>
      </c>
      <c r="P10" s="65">
        <v>26.666666666666664</v>
      </c>
      <c r="Q10" s="6">
        <f t="shared" si="4"/>
        <v>1.2093726379440664</v>
      </c>
      <c r="R10" s="71">
        <v>8.8379890000000003</v>
      </c>
      <c r="S10" s="71">
        <v>24.912374</v>
      </c>
      <c r="T10" s="71">
        <f t="shared" si="5"/>
        <v>1.2256636662480571</v>
      </c>
      <c r="U10" s="68">
        <v>10.832402</v>
      </c>
      <c r="V10" s="68">
        <v>28.396750999999998</v>
      </c>
      <c r="W10" s="68">
        <f t="shared" si="6"/>
        <v>1.1398653135184948</v>
      </c>
      <c r="X10" s="6">
        <f t="shared" si="0"/>
        <v>-0.76759799999999956</v>
      </c>
      <c r="Y10" s="32">
        <f t="shared" si="1"/>
        <v>-1.730084333333334</v>
      </c>
      <c r="Z10" s="6">
        <f t="shared" si="2"/>
        <v>-7.0861291890755115E-2</v>
      </c>
      <c r="AA10" s="6">
        <f t="shared" si="3"/>
        <v>-6.092543239659122E-2</v>
      </c>
      <c r="AC10" s="60"/>
    </row>
    <row r="11" spans="1:29" x14ac:dyDescent="0.25">
      <c r="A11" s="3"/>
      <c r="B11" s="3" t="s">
        <v>9</v>
      </c>
      <c r="C11" s="3">
        <v>50000</v>
      </c>
      <c r="D11" s="3">
        <v>1500</v>
      </c>
      <c r="E11" s="3">
        <v>8.5</v>
      </c>
      <c r="F11" s="3">
        <v>5.5</v>
      </c>
      <c r="G11" s="4">
        <v>0.3</v>
      </c>
      <c r="H11" s="3" t="s">
        <v>4</v>
      </c>
      <c r="I11" s="3">
        <v>61.5</v>
      </c>
      <c r="J11" s="3">
        <v>35</v>
      </c>
      <c r="K11" s="3">
        <v>5</v>
      </c>
      <c r="L11" s="71">
        <v>8.36</v>
      </c>
      <c r="M11" s="73">
        <v>22.05</v>
      </c>
      <c r="N11" s="65">
        <v>12.24</v>
      </c>
      <c r="O11" s="6">
        <f t="shared" si="7"/>
        <v>1.4641148325358853</v>
      </c>
      <c r="P11" s="65">
        <v>27.755102040816322</v>
      </c>
      <c r="Q11" s="6">
        <f t="shared" si="4"/>
        <v>1.2587347864315792</v>
      </c>
      <c r="R11" s="71">
        <v>8.8379890000000003</v>
      </c>
      <c r="S11" s="71">
        <v>24.912374</v>
      </c>
      <c r="T11" s="71">
        <f t="shared" si="5"/>
        <v>1.4911504189471156</v>
      </c>
      <c r="U11" s="68">
        <v>13.178770999999999</v>
      </c>
      <c r="V11" s="68">
        <v>30.108270000000001</v>
      </c>
      <c r="W11" s="68">
        <f t="shared" si="6"/>
        <v>1.2085668752403926</v>
      </c>
      <c r="X11" s="6">
        <f t="shared" si="0"/>
        <v>0.93877099999999913</v>
      </c>
      <c r="Y11" s="32">
        <f t="shared" si="1"/>
        <v>-2.3531679591836792</v>
      </c>
      <c r="Z11" s="6">
        <f t="shared" si="2"/>
        <v>7.1233577091520839E-2</v>
      </c>
      <c r="AA11" s="6">
        <f t="shared" si="3"/>
        <v>-7.8156863851150504E-2</v>
      </c>
      <c r="AC11" s="60"/>
    </row>
    <row r="12" spans="1:29" x14ac:dyDescent="0.25">
      <c r="A12" s="3" t="s">
        <v>89</v>
      </c>
      <c r="B12" s="3" t="s">
        <v>19</v>
      </c>
      <c r="C12" s="3">
        <v>11000</v>
      </c>
      <c r="D12" s="3">
        <v>1250</v>
      </c>
      <c r="E12" s="3">
        <v>11</v>
      </c>
      <c r="F12" s="3">
        <v>11</v>
      </c>
      <c r="G12" s="4">
        <v>0.1</v>
      </c>
      <c r="H12" s="3" t="s">
        <v>21</v>
      </c>
      <c r="I12" s="3">
        <v>50</v>
      </c>
      <c r="J12" s="5">
        <v>25</v>
      </c>
      <c r="K12" s="5">
        <v>2</v>
      </c>
      <c r="L12" s="71">
        <v>5900.0919999999996</v>
      </c>
      <c r="M12" s="73">
        <v>12.3284235</v>
      </c>
      <c r="N12" s="65">
        <v>9431.4599999999991</v>
      </c>
      <c r="O12" s="6">
        <f t="shared" si="7"/>
        <v>1.5985276161795443</v>
      </c>
      <c r="P12" s="65">
        <v>13.711719</v>
      </c>
      <c r="Q12" s="6">
        <f t="shared" si="4"/>
        <v>1.1122037623058618</v>
      </c>
      <c r="R12" s="71">
        <v>6576</v>
      </c>
      <c r="S12" s="71">
        <v>12.3</v>
      </c>
      <c r="T12" s="71">
        <f t="shared" si="5"/>
        <v>1.4294403892944039</v>
      </c>
      <c r="U12" s="68">
        <v>9400</v>
      </c>
      <c r="V12" s="68">
        <v>14.3</v>
      </c>
      <c r="W12" s="68">
        <f t="shared" si="6"/>
        <v>1.1626016260162602</v>
      </c>
      <c r="X12" s="6">
        <f t="shared" si="0"/>
        <v>-31.459999999999127</v>
      </c>
      <c r="Y12" s="32">
        <f t="shared" si="1"/>
        <v>-0.58828100000000028</v>
      </c>
      <c r="Z12" s="6">
        <f t="shared" si="2"/>
        <v>-3.3468085106382051E-3</v>
      </c>
      <c r="AA12" s="6">
        <f t="shared" si="3"/>
        <v>-4.1138531468531483E-2</v>
      </c>
      <c r="AC12" s="60"/>
    </row>
    <row r="13" spans="1:29" x14ac:dyDescent="0.25">
      <c r="A13" s="3"/>
      <c r="B13" s="3" t="s">
        <v>22</v>
      </c>
      <c r="C13" s="3">
        <v>11000</v>
      </c>
      <c r="D13" s="3">
        <v>1250</v>
      </c>
      <c r="E13" s="3">
        <v>11</v>
      </c>
      <c r="F13" s="3">
        <v>11</v>
      </c>
      <c r="G13" s="4">
        <v>0.2</v>
      </c>
      <c r="H13" s="3" t="s">
        <v>23</v>
      </c>
      <c r="I13" s="3">
        <v>50</v>
      </c>
      <c r="J13" s="5">
        <v>25</v>
      </c>
      <c r="K13" s="5">
        <v>2</v>
      </c>
      <c r="L13" s="71">
        <v>5900.0919999999996</v>
      </c>
      <c r="M13" s="73">
        <v>12.3284235</v>
      </c>
      <c r="N13" s="65">
        <v>18557.708999999999</v>
      </c>
      <c r="O13" s="6">
        <f t="shared" si="7"/>
        <v>3.1453253610282688</v>
      </c>
      <c r="P13" s="65">
        <v>19.246428000000002</v>
      </c>
      <c r="Q13" s="6">
        <f t="shared" si="4"/>
        <v>1.5611426716481636</v>
      </c>
      <c r="R13" s="71">
        <v>6576</v>
      </c>
      <c r="S13" s="71">
        <v>12.3</v>
      </c>
      <c r="T13" s="71">
        <f t="shared" si="5"/>
        <v>3.2343369829683697</v>
      </c>
      <c r="U13" s="68">
        <v>21269</v>
      </c>
      <c r="V13" s="68">
        <v>19.100000000000001</v>
      </c>
      <c r="W13" s="68">
        <f t="shared" si="6"/>
        <v>1.5528455284552847</v>
      </c>
      <c r="X13" s="6">
        <f t="shared" si="0"/>
        <v>2711.2910000000011</v>
      </c>
      <c r="Y13" s="32">
        <f t="shared" si="1"/>
        <v>0.14642800000000022</v>
      </c>
      <c r="Z13" s="6">
        <f t="shared" si="2"/>
        <v>0.12747618599840149</v>
      </c>
      <c r="AA13" s="6">
        <f t="shared" si="3"/>
        <v>7.6663874345549851E-3</v>
      </c>
      <c r="AC13" s="60"/>
    </row>
    <row r="14" spans="1:29" x14ac:dyDescent="0.25">
      <c r="A14" s="3"/>
      <c r="B14" s="3" t="s">
        <v>24</v>
      </c>
      <c r="C14" s="3">
        <v>11000</v>
      </c>
      <c r="D14" s="3">
        <v>1250</v>
      </c>
      <c r="E14" s="3">
        <v>11</v>
      </c>
      <c r="F14" s="3">
        <v>11</v>
      </c>
      <c r="G14" s="4">
        <v>0.2</v>
      </c>
      <c r="H14" s="3" t="s">
        <v>23</v>
      </c>
      <c r="I14" s="3">
        <v>50</v>
      </c>
      <c r="J14" s="5">
        <v>25</v>
      </c>
      <c r="K14" s="5">
        <v>2</v>
      </c>
      <c r="L14" s="71">
        <v>5900.0919999999996</v>
      </c>
      <c r="M14" s="73">
        <v>12.3284235</v>
      </c>
      <c r="N14" s="65">
        <v>7578.6724000000004</v>
      </c>
      <c r="O14" s="6">
        <f t="shared" si="7"/>
        <v>1.2845007162600177</v>
      </c>
      <c r="P14" s="65">
        <v>10.144784</v>
      </c>
      <c r="Q14" s="6">
        <f t="shared" si="4"/>
        <v>0.82287763719343354</v>
      </c>
      <c r="R14" s="71">
        <v>6576</v>
      </c>
      <c r="S14" s="71">
        <v>12.3</v>
      </c>
      <c r="T14" s="71">
        <f t="shared" si="5"/>
        <v>1.1414233576642336</v>
      </c>
      <c r="U14" s="68">
        <v>7506</v>
      </c>
      <c r="V14" s="68">
        <v>10.6</v>
      </c>
      <c r="W14" s="68">
        <f t="shared" si="6"/>
        <v>0.86178861788617878</v>
      </c>
      <c r="X14" s="6">
        <f t="shared" si="0"/>
        <v>-72.67240000000038</v>
      </c>
      <c r="Y14" s="32">
        <f t="shared" si="1"/>
        <v>-0.45521600000000007</v>
      </c>
      <c r="Z14" s="6">
        <f t="shared" si="2"/>
        <v>-9.6819078070877144E-3</v>
      </c>
      <c r="AA14" s="6">
        <f t="shared" si="3"/>
        <v>-4.2944905660377369E-2</v>
      </c>
      <c r="AC14" s="60"/>
    </row>
    <row r="15" spans="1:29" x14ac:dyDescent="0.25">
      <c r="A15" s="3" t="s">
        <v>90</v>
      </c>
      <c r="B15" s="3" t="s">
        <v>25</v>
      </c>
      <c r="C15" s="3"/>
      <c r="D15" s="3">
        <v>1454</v>
      </c>
      <c r="E15" s="3">
        <v>6</v>
      </c>
      <c r="F15" s="3">
        <v>6</v>
      </c>
      <c r="G15" s="4">
        <v>0.05</v>
      </c>
      <c r="H15" s="3" t="s">
        <v>4</v>
      </c>
      <c r="I15" s="3">
        <v>65</v>
      </c>
      <c r="J15" s="3">
        <v>25</v>
      </c>
      <c r="K15" s="3">
        <v>2</v>
      </c>
      <c r="L15" s="71">
        <v>6.7634819999999998</v>
      </c>
      <c r="M15" s="71">
        <v>24.479744</v>
      </c>
      <c r="N15" s="65">
        <v>7.6149917</v>
      </c>
      <c r="O15" s="65">
        <v>1.1789473684210527</v>
      </c>
      <c r="P15" s="65">
        <v>43.302370000000003</v>
      </c>
      <c r="Q15" s="6">
        <f t="shared" si="4"/>
        <v>1.7689061617637833</v>
      </c>
      <c r="R15" s="71">
        <v>7.7856282999999999</v>
      </c>
      <c r="S15" s="71">
        <v>36.459240000000001</v>
      </c>
      <c r="T15" s="71">
        <f t="shared" si="5"/>
        <v>1.1355908167360109</v>
      </c>
      <c r="U15" s="68">
        <v>8.8412880000000005</v>
      </c>
      <c r="V15" s="68">
        <v>44.121338000000002</v>
      </c>
      <c r="W15" s="68">
        <f t="shared" si="6"/>
        <v>1.2101551760267082</v>
      </c>
      <c r="X15" s="6">
        <f t="shared" si="0"/>
        <v>1.2262963000000004</v>
      </c>
      <c r="Y15" s="32">
        <f t="shared" si="1"/>
        <v>-0.81896799999999814</v>
      </c>
      <c r="Z15" s="6">
        <f t="shared" si="2"/>
        <v>0.13870109196759572</v>
      </c>
      <c r="AA15" s="6">
        <f t="shared" si="3"/>
        <v>-1.8561721768274527E-2</v>
      </c>
      <c r="AC15" s="60"/>
    </row>
    <row r="16" spans="1:29" x14ac:dyDescent="0.25">
      <c r="A16" s="3"/>
      <c r="B16" s="3" t="s">
        <v>25</v>
      </c>
      <c r="C16" s="3"/>
      <c r="D16" s="3">
        <v>1454</v>
      </c>
      <c r="E16" s="3">
        <v>6</v>
      </c>
      <c r="F16" s="3">
        <v>6</v>
      </c>
      <c r="G16" s="4">
        <v>0.1</v>
      </c>
      <c r="H16" s="3" t="s">
        <v>4</v>
      </c>
      <c r="I16" s="3">
        <v>65</v>
      </c>
      <c r="J16" s="3">
        <v>25</v>
      </c>
      <c r="K16" s="3">
        <v>2</v>
      </c>
      <c r="L16" s="71">
        <v>6.7634819999999998</v>
      </c>
      <c r="M16" s="71">
        <v>24.479744</v>
      </c>
      <c r="N16" s="65">
        <v>9.3864330000000002</v>
      </c>
      <c r="O16" s="65">
        <v>1.3157894736842106</v>
      </c>
      <c r="P16" s="65">
        <v>45.435886000000004</v>
      </c>
      <c r="Q16" s="6">
        <f t="shared" si="4"/>
        <v>1.8560605045542962</v>
      </c>
      <c r="R16" s="71">
        <v>7.7856282999999999</v>
      </c>
      <c r="S16" s="71">
        <v>36.459240000000001</v>
      </c>
      <c r="T16" s="71">
        <f t="shared" si="5"/>
        <v>1.2974747330282901</v>
      </c>
      <c r="U16" s="68">
        <v>10.101656</v>
      </c>
      <c r="V16" s="68">
        <v>59.769905000000001</v>
      </c>
      <c r="W16" s="68">
        <f t="shared" si="6"/>
        <v>1.6393623399719797</v>
      </c>
      <c r="X16" s="6">
        <f t="shared" si="0"/>
        <v>0.71522299999999994</v>
      </c>
      <c r="Y16" s="32">
        <f t="shared" si="1"/>
        <v>-14.334018999999998</v>
      </c>
      <c r="Z16" s="6">
        <f t="shared" si="2"/>
        <v>7.0802549601768253E-2</v>
      </c>
      <c r="AA16" s="6">
        <f t="shared" si="3"/>
        <v>-0.23982000640623399</v>
      </c>
      <c r="AC16" s="60"/>
    </row>
    <row r="17" spans="1:29" x14ac:dyDescent="0.25">
      <c r="A17" s="3"/>
      <c r="B17" s="3" t="s">
        <v>26</v>
      </c>
      <c r="C17" s="3"/>
      <c r="D17" s="3">
        <v>1454</v>
      </c>
      <c r="E17" s="3">
        <v>6</v>
      </c>
      <c r="F17" s="3">
        <v>6</v>
      </c>
      <c r="G17" s="4">
        <v>0.2</v>
      </c>
      <c r="H17" s="3" t="s">
        <v>4</v>
      </c>
      <c r="I17" s="3">
        <v>65</v>
      </c>
      <c r="J17" s="3">
        <v>25</v>
      </c>
      <c r="K17" s="3">
        <v>2</v>
      </c>
      <c r="L17" s="71">
        <v>6.7634819999999998</v>
      </c>
      <c r="M17" s="71">
        <v>24.479744</v>
      </c>
      <c r="N17" s="65">
        <v>15.587455</v>
      </c>
      <c r="O17" s="65">
        <v>2.3026315789473686</v>
      </c>
      <c r="P17" s="65">
        <v>50.316000000000003</v>
      </c>
      <c r="Q17" s="6">
        <f t="shared" si="4"/>
        <v>2.0554136513845895</v>
      </c>
      <c r="R17" s="71">
        <v>7.7856282999999999</v>
      </c>
      <c r="S17" s="71">
        <v>36.459240000000001</v>
      </c>
      <c r="T17" s="71">
        <f t="shared" si="5"/>
        <v>2.3040749325266399</v>
      </c>
      <c r="U17" s="68">
        <v>17.938670999999999</v>
      </c>
      <c r="V17" s="68">
        <v>63.728940000000001</v>
      </c>
      <c r="W17" s="68">
        <f t="shared" si="6"/>
        <v>1.7479503138299097</v>
      </c>
      <c r="X17" s="6">
        <f t="shared" si="0"/>
        <v>2.3512159999999991</v>
      </c>
      <c r="Y17" s="32">
        <f t="shared" si="1"/>
        <v>-13.412939999999999</v>
      </c>
      <c r="Z17" s="6">
        <f t="shared" si="2"/>
        <v>0.13106968738096592</v>
      </c>
      <c r="AA17" s="6">
        <f t="shared" si="3"/>
        <v>-0.21046858774051472</v>
      </c>
      <c r="AC17" s="60"/>
    </row>
    <row r="18" spans="1:29" x14ac:dyDescent="0.25">
      <c r="A18" s="3"/>
      <c r="B18" s="3" t="s">
        <v>26</v>
      </c>
      <c r="C18" s="3"/>
      <c r="D18" s="3">
        <v>1454</v>
      </c>
      <c r="E18" s="3">
        <v>6</v>
      </c>
      <c r="F18" s="3">
        <v>6</v>
      </c>
      <c r="G18" s="4">
        <v>0.3</v>
      </c>
      <c r="H18" s="3" t="s">
        <v>4</v>
      </c>
      <c r="I18" s="3">
        <v>65</v>
      </c>
      <c r="J18" s="3">
        <v>25</v>
      </c>
      <c r="K18" s="3">
        <v>2</v>
      </c>
      <c r="L18" s="71">
        <v>6.7634819999999998</v>
      </c>
      <c r="M18" s="71">
        <v>24.479744</v>
      </c>
      <c r="N18" s="65">
        <v>22.709247999999999</v>
      </c>
      <c r="O18" s="65">
        <v>3.4210526315789473</v>
      </c>
      <c r="P18" s="65">
        <v>33.59207</v>
      </c>
      <c r="Q18" s="6">
        <f t="shared" si="4"/>
        <v>1.3722394319156279</v>
      </c>
      <c r="R18" s="71">
        <v>7.7856282999999999</v>
      </c>
      <c r="S18" s="71">
        <v>36.459240000000001</v>
      </c>
      <c r="T18" s="71">
        <f t="shared" si="5"/>
        <v>3.3763542243597731</v>
      </c>
      <c r="U18" s="68">
        <v>26.287039</v>
      </c>
      <c r="V18" s="68">
        <v>49.155315000000002</v>
      </c>
      <c r="W18" s="68">
        <f t="shared" si="6"/>
        <v>1.3482265401034141</v>
      </c>
      <c r="X18" s="6">
        <f t="shared" si="0"/>
        <v>3.5777910000000013</v>
      </c>
      <c r="Y18" s="32">
        <f t="shared" si="1"/>
        <v>-15.563245000000002</v>
      </c>
      <c r="Z18" s="6">
        <f t="shared" si="2"/>
        <v>0.13610475489460799</v>
      </c>
      <c r="AA18" s="6">
        <f t="shared" si="3"/>
        <v>-0.31661367646611566</v>
      </c>
      <c r="AC18" s="60"/>
    </row>
    <row r="19" spans="1:29" x14ac:dyDescent="0.25">
      <c r="A19" s="7" t="s">
        <v>92</v>
      </c>
      <c r="B19" s="5" t="s">
        <v>30</v>
      </c>
      <c r="C19" s="5">
        <v>100</v>
      </c>
      <c r="D19" s="5">
        <v>679</v>
      </c>
      <c r="E19" s="6">
        <v>16.5</v>
      </c>
      <c r="F19" s="6">
        <v>4.2</v>
      </c>
      <c r="G19" s="8">
        <v>0.1</v>
      </c>
      <c r="H19" s="5" t="s">
        <v>31</v>
      </c>
      <c r="I19" s="9"/>
      <c r="J19" s="5">
        <v>35</v>
      </c>
      <c r="K19" s="5">
        <v>3.5</v>
      </c>
      <c r="L19" s="71">
        <v>917</v>
      </c>
      <c r="M19" s="71">
        <v>21.8</v>
      </c>
      <c r="N19" s="65">
        <v>1606</v>
      </c>
      <c r="O19" s="6">
        <v>1.8821689259645464</v>
      </c>
      <c r="P19" s="65">
        <v>20</v>
      </c>
      <c r="Q19" s="6">
        <f t="shared" si="4"/>
        <v>0.9174311926605504</v>
      </c>
      <c r="R19" s="71">
        <v>959</v>
      </c>
      <c r="S19" s="71">
        <v>16.399999999999999</v>
      </c>
      <c r="T19" s="71">
        <f t="shared" si="5"/>
        <v>1.7997381700828874</v>
      </c>
      <c r="U19" s="68">
        <f>L19*O19</f>
        <v>1725.948905109489</v>
      </c>
      <c r="V19" s="68">
        <v>16.100000000000001</v>
      </c>
      <c r="W19" s="68">
        <f t="shared" si="6"/>
        <v>0.98170731707317094</v>
      </c>
      <c r="X19" s="6">
        <f t="shared" si="0"/>
        <v>119.94890510948903</v>
      </c>
      <c r="Y19" s="32">
        <f t="shared" si="1"/>
        <v>3.8999999999999986</v>
      </c>
      <c r="Z19" s="6">
        <f t="shared" si="2"/>
        <v>6.9497367363768991E-2</v>
      </c>
      <c r="AA19" s="6">
        <f t="shared" si="3"/>
        <v>0.2422360248447204</v>
      </c>
      <c r="AC19" s="60"/>
    </row>
    <row r="20" spans="1:29" x14ac:dyDescent="0.25">
      <c r="A20" s="7"/>
      <c r="B20" s="5" t="s">
        <v>30</v>
      </c>
      <c r="C20" s="5">
        <v>100</v>
      </c>
      <c r="D20" s="5">
        <v>679</v>
      </c>
      <c r="E20" s="6">
        <v>16.5</v>
      </c>
      <c r="F20" s="6">
        <v>4.2</v>
      </c>
      <c r="G20" s="8">
        <v>0.2</v>
      </c>
      <c r="H20" s="5" t="s">
        <v>31</v>
      </c>
      <c r="I20" s="9"/>
      <c r="J20" s="5">
        <v>35</v>
      </c>
      <c r="K20" s="5">
        <v>3.5</v>
      </c>
      <c r="L20" s="71">
        <v>917</v>
      </c>
      <c r="M20" s="71">
        <v>21.8</v>
      </c>
      <c r="N20" s="65">
        <v>3435</v>
      </c>
      <c r="O20" s="6">
        <v>4.1772679874869656</v>
      </c>
      <c r="P20" s="65">
        <v>16</v>
      </c>
      <c r="Q20" s="6">
        <f t="shared" si="4"/>
        <v>0.7339449541284403</v>
      </c>
      <c r="R20" s="71">
        <v>959</v>
      </c>
      <c r="S20" s="71">
        <v>16.399999999999999</v>
      </c>
      <c r="T20" s="71">
        <f t="shared" si="5"/>
        <v>3.9943219442393612</v>
      </c>
      <c r="U20" s="68">
        <f>L20*O20</f>
        <v>3830.5547445255474</v>
      </c>
      <c r="V20" s="68">
        <v>12.8</v>
      </c>
      <c r="W20" s="68">
        <f t="shared" si="6"/>
        <v>0.78048780487804892</v>
      </c>
      <c r="X20" s="6">
        <f t="shared" si="0"/>
        <v>395.55474452554745</v>
      </c>
      <c r="Y20" s="32">
        <f t="shared" si="1"/>
        <v>3.1999999999999993</v>
      </c>
      <c r="Z20" s="6">
        <f t="shared" si="2"/>
        <v>0.10326304436475059</v>
      </c>
      <c r="AA20" s="6">
        <f t="shared" si="3"/>
        <v>0.24999999999999994</v>
      </c>
      <c r="AC20" s="60"/>
    </row>
    <row r="21" spans="1:29" x14ac:dyDescent="0.25">
      <c r="A21" s="7"/>
      <c r="B21" s="5" t="s">
        <v>30</v>
      </c>
      <c r="C21" s="5">
        <v>100</v>
      </c>
      <c r="D21" s="5">
        <v>679</v>
      </c>
      <c r="E21" s="6">
        <v>16.5</v>
      </c>
      <c r="F21" s="6">
        <v>4.2</v>
      </c>
      <c r="G21" s="8">
        <v>0.3</v>
      </c>
      <c r="H21" s="5" t="s">
        <v>31</v>
      </c>
      <c r="I21" s="9"/>
      <c r="J21" s="5">
        <v>35</v>
      </c>
      <c r="K21" s="5">
        <v>3.5</v>
      </c>
      <c r="L21" s="71">
        <v>917</v>
      </c>
      <c r="M21" s="71">
        <v>21.8</v>
      </c>
      <c r="N21" s="65">
        <v>5642</v>
      </c>
      <c r="O21" s="6">
        <v>8.0813347236704907</v>
      </c>
      <c r="P21" s="65">
        <v>9.1999999999999993</v>
      </c>
      <c r="Q21" s="6">
        <f t="shared" si="4"/>
        <v>0.42201834862385318</v>
      </c>
      <c r="R21" s="71">
        <v>959</v>
      </c>
      <c r="S21" s="71">
        <v>16.399999999999999</v>
      </c>
      <c r="T21" s="71">
        <f t="shared" si="5"/>
        <v>7.7274076554805422</v>
      </c>
      <c r="U21" s="68">
        <f>L21*O21</f>
        <v>7410.5839416058398</v>
      </c>
      <c r="V21" s="68">
        <v>9.5299999999999994</v>
      </c>
      <c r="W21" s="68">
        <f t="shared" si="6"/>
        <v>0.58109756097560972</v>
      </c>
      <c r="X21" s="6">
        <f t="shared" si="0"/>
        <v>1768.5839416058398</v>
      </c>
      <c r="Y21" s="32">
        <f t="shared" si="1"/>
        <v>-0.33000000000000007</v>
      </c>
      <c r="Z21" s="6">
        <f t="shared" si="2"/>
        <v>0.23865648854961835</v>
      </c>
      <c r="AA21" s="6">
        <f t="shared" si="3"/>
        <v>-3.4627492130115435E-2</v>
      </c>
      <c r="AC21" s="60"/>
    </row>
    <row r="22" spans="1:29" x14ac:dyDescent="0.25">
      <c r="A22" s="3" t="s">
        <v>105</v>
      </c>
      <c r="B22" s="3" t="s">
        <v>43</v>
      </c>
      <c r="C22" s="3">
        <v>500</v>
      </c>
      <c r="D22" s="3">
        <v>3175</v>
      </c>
      <c r="E22" s="3">
        <v>19.899999999999999</v>
      </c>
      <c r="F22" s="3">
        <v>7.5</v>
      </c>
      <c r="G22" s="4">
        <v>0.1</v>
      </c>
      <c r="H22" s="3" t="s">
        <v>55</v>
      </c>
      <c r="I22" s="3">
        <v>65</v>
      </c>
      <c r="J22" s="3">
        <v>25</v>
      </c>
      <c r="K22" s="3">
        <v>1</v>
      </c>
      <c r="L22" s="71">
        <v>525.11126999999999</v>
      </c>
      <c r="M22" s="71">
        <v>22.975677000000001</v>
      </c>
      <c r="N22" s="65">
        <v>731.28179999999998</v>
      </c>
      <c r="O22" s="65">
        <f>N22/L22</f>
        <v>1.3926225578818752</v>
      </c>
      <c r="P22" s="65">
        <v>25.773819</v>
      </c>
      <c r="Q22" s="6">
        <f t="shared" si="4"/>
        <v>1.1217871403745796</v>
      </c>
      <c r="R22" s="71">
        <v>543.39624000000003</v>
      </c>
      <c r="S22" s="71">
        <v>24.598483999999999</v>
      </c>
      <c r="T22" s="71">
        <f t="shared" si="5"/>
        <v>1.2222221854166675</v>
      </c>
      <c r="U22" s="68">
        <v>664.15093999999999</v>
      </c>
      <c r="V22" s="68">
        <v>27.945540999999999</v>
      </c>
      <c r="W22" s="68">
        <f t="shared" si="6"/>
        <v>1.1360676129472043</v>
      </c>
      <c r="X22" s="6">
        <f t="shared" si="0"/>
        <v>-67.130859999999984</v>
      </c>
      <c r="Y22" s="32">
        <f t="shared" si="1"/>
        <v>-2.171721999999999</v>
      </c>
      <c r="Z22" s="6">
        <f t="shared" si="2"/>
        <v>-0.10107771585778375</v>
      </c>
      <c r="AA22" s="6">
        <f t="shared" si="3"/>
        <v>-7.7712648325541422E-2</v>
      </c>
      <c r="AC22" s="60"/>
    </row>
    <row r="23" spans="1:29" x14ac:dyDescent="0.25">
      <c r="A23" s="3"/>
      <c r="B23" s="3" t="s">
        <v>43</v>
      </c>
      <c r="C23" s="3">
        <v>500</v>
      </c>
      <c r="D23" s="3">
        <v>3175</v>
      </c>
      <c r="E23" s="3">
        <v>19.899999999999999</v>
      </c>
      <c r="F23" s="3">
        <v>7.5</v>
      </c>
      <c r="G23" s="4">
        <v>0.2</v>
      </c>
      <c r="H23" s="3" t="s">
        <v>55</v>
      </c>
      <c r="I23" s="3">
        <v>65</v>
      </c>
      <c r="J23" s="3">
        <v>25</v>
      </c>
      <c r="K23" s="3">
        <v>1</v>
      </c>
      <c r="L23" s="71">
        <v>525.11126999999999</v>
      </c>
      <c r="M23" s="71">
        <v>22.975677000000001</v>
      </c>
      <c r="N23" s="65">
        <v>922.64009999999996</v>
      </c>
      <c r="O23" s="65">
        <f t="shared" ref="O23:O29" si="8">N23/L23</f>
        <v>1.7570373227754186</v>
      </c>
      <c r="P23" s="65">
        <v>28.336480999999999</v>
      </c>
      <c r="Q23" s="6">
        <f t="shared" si="4"/>
        <v>1.2333251812340502</v>
      </c>
      <c r="R23" s="71">
        <v>543.39624000000003</v>
      </c>
      <c r="S23" s="71">
        <v>24.598483999999999</v>
      </c>
      <c r="T23" s="71">
        <f t="shared" si="5"/>
        <v>1.9166665562500025</v>
      </c>
      <c r="U23" s="68">
        <v>1041.5093999999999</v>
      </c>
      <c r="V23" s="68">
        <v>30.974585000000001</v>
      </c>
      <c r="W23" s="68">
        <f t="shared" si="6"/>
        <v>1.2592070714601762</v>
      </c>
      <c r="X23" s="6">
        <f t="shared" si="0"/>
        <v>118.86929999999995</v>
      </c>
      <c r="Y23" s="32">
        <f t="shared" si="1"/>
        <v>-2.638104000000002</v>
      </c>
      <c r="Z23" s="6">
        <f t="shared" si="2"/>
        <v>0.11413175915647038</v>
      </c>
      <c r="AA23" s="6">
        <f t="shared" si="3"/>
        <v>-8.5169954657988212E-2</v>
      </c>
      <c r="AC23" s="60"/>
    </row>
    <row r="24" spans="1:29" x14ac:dyDescent="0.25">
      <c r="A24" s="3"/>
      <c r="B24" s="3" t="s">
        <v>43</v>
      </c>
      <c r="C24" s="3">
        <v>500</v>
      </c>
      <c r="D24" s="3">
        <v>3175</v>
      </c>
      <c r="E24" s="3">
        <v>19.899999999999999</v>
      </c>
      <c r="F24" s="3">
        <v>7.5</v>
      </c>
      <c r="G24" s="4">
        <v>0.3</v>
      </c>
      <c r="H24" s="3" t="s">
        <v>55</v>
      </c>
      <c r="I24" s="3">
        <v>65</v>
      </c>
      <c r="J24" s="3">
        <v>25</v>
      </c>
      <c r="K24" s="3">
        <v>1</v>
      </c>
      <c r="L24" s="71">
        <v>525.11126999999999</v>
      </c>
      <c r="M24" s="71">
        <v>22.975677000000001</v>
      </c>
      <c r="N24" s="65">
        <v>1180.5621000000001</v>
      </c>
      <c r="O24" s="65">
        <f t="shared" si="8"/>
        <v>2.2482132215520725</v>
      </c>
      <c r="P24" s="65">
        <v>29.838280000000001</v>
      </c>
      <c r="Q24" s="6">
        <f t="shared" si="4"/>
        <v>1.298689914556163</v>
      </c>
      <c r="R24" s="71">
        <v>543.39624000000003</v>
      </c>
      <c r="S24" s="71">
        <v>24.598483999999999</v>
      </c>
      <c r="T24" s="71">
        <f t="shared" si="5"/>
        <v>2.2777776305555588</v>
      </c>
      <c r="U24" s="68">
        <v>1237.7357999999999</v>
      </c>
      <c r="V24" s="68">
        <v>32.213329999999999</v>
      </c>
      <c r="W24" s="68">
        <f t="shared" si="6"/>
        <v>1.3095656626644145</v>
      </c>
      <c r="X24" s="6">
        <f t="shared" si="0"/>
        <v>57.173699999999826</v>
      </c>
      <c r="Y24" s="32">
        <f t="shared" si="1"/>
        <v>-2.3750499999999981</v>
      </c>
      <c r="Z24" s="6">
        <f t="shared" si="2"/>
        <v>4.6192167989323595E-2</v>
      </c>
      <c r="AA24" s="6">
        <f t="shared" si="3"/>
        <v>-7.3728794880876899E-2</v>
      </c>
      <c r="AC24" s="60"/>
    </row>
    <row r="25" spans="1:29" x14ac:dyDescent="0.25">
      <c r="A25" s="3"/>
      <c r="B25" s="3" t="s">
        <v>43</v>
      </c>
      <c r="C25" s="3">
        <v>500</v>
      </c>
      <c r="D25" s="3">
        <v>3175</v>
      </c>
      <c r="E25" s="3">
        <v>19.899999999999999</v>
      </c>
      <c r="F25" s="3">
        <v>7.5</v>
      </c>
      <c r="G25" s="4">
        <v>0.4</v>
      </c>
      <c r="H25" s="3" t="s">
        <v>55</v>
      </c>
      <c r="I25" s="3">
        <v>65</v>
      </c>
      <c r="J25" s="3">
        <v>25</v>
      </c>
      <c r="K25" s="3">
        <v>1</v>
      </c>
      <c r="L25" s="71">
        <v>525.11126999999999</v>
      </c>
      <c r="M25" s="71">
        <v>22.975677000000001</v>
      </c>
      <c r="N25" s="65">
        <v>1567.9392</v>
      </c>
      <c r="O25" s="65">
        <f t="shared" si="8"/>
        <v>2.9859180131479564</v>
      </c>
      <c r="P25" s="65">
        <v>29.809066999999999</v>
      </c>
      <c r="Q25" s="6">
        <f t="shared" si="4"/>
        <v>1.297418439508877</v>
      </c>
      <c r="R25" s="71">
        <v>543.39624000000003</v>
      </c>
      <c r="S25" s="71">
        <v>24.598483999999999</v>
      </c>
      <c r="T25" s="71">
        <f t="shared" si="5"/>
        <v>2.7986111939236089</v>
      </c>
      <c r="U25" s="68">
        <v>1520.7547999999999</v>
      </c>
      <c r="V25" s="68">
        <v>31.978466000000001</v>
      </c>
      <c r="W25" s="68">
        <f t="shared" si="6"/>
        <v>1.3000177571918661</v>
      </c>
      <c r="X25" s="6">
        <f t="shared" si="0"/>
        <v>-47.184400000000096</v>
      </c>
      <c r="Y25" s="32">
        <f t="shared" si="1"/>
        <v>-2.1693990000000021</v>
      </c>
      <c r="Z25" s="6">
        <f t="shared" si="2"/>
        <v>-3.1026961085376878E-2</v>
      </c>
      <c r="AA25" s="6">
        <f t="shared" si="3"/>
        <v>-6.7839370406322874E-2</v>
      </c>
      <c r="AC25" s="60"/>
    </row>
    <row r="26" spans="1:29" x14ac:dyDescent="0.25">
      <c r="A26" s="3"/>
      <c r="B26" s="3" t="s">
        <v>43</v>
      </c>
      <c r="C26" s="3">
        <v>500</v>
      </c>
      <c r="D26" s="3">
        <v>1372</v>
      </c>
      <c r="E26" s="3">
        <v>19.899999999999999</v>
      </c>
      <c r="F26" s="3">
        <v>6.61</v>
      </c>
      <c r="G26" s="4">
        <v>0.1</v>
      </c>
      <c r="H26" s="3" t="s">
        <v>55</v>
      </c>
      <c r="I26" s="3">
        <v>65</v>
      </c>
      <c r="J26" s="3">
        <v>25</v>
      </c>
      <c r="K26" s="3">
        <v>1</v>
      </c>
      <c r="L26" s="71">
        <v>525.11126999999999</v>
      </c>
      <c r="M26" s="71">
        <v>22.975677000000001</v>
      </c>
      <c r="N26" s="65">
        <v>938.35393999999997</v>
      </c>
      <c r="O26" s="65">
        <f t="shared" si="8"/>
        <v>1.7869621042412591</v>
      </c>
      <c r="P26" s="65">
        <v>33.314774</v>
      </c>
      <c r="Q26" s="6">
        <f t="shared" si="4"/>
        <v>1.4500018432536286</v>
      </c>
      <c r="R26" s="71">
        <v>543.39624000000003</v>
      </c>
      <c r="S26" s="71">
        <v>24.598483999999999</v>
      </c>
      <c r="T26" s="71">
        <f t="shared" si="5"/>
        <v>1.8055555555555556</v>
      </c>
      <c r="U26" s="68">
        <v>981.13210000000004</v>
      </c>
      <c r="V26" s="68">
        <v>34.795789999999997</v>
      </c>
      <c r="W26" s="68">
        <f t="shared" si="6"/>
        <v>1.4145501812225501</v>
      </c>
      <c r="X26" s="6">
        <f t="shared" si="0"/>
        <v>42.778160000000071</v>
      </c>
      <c r="Y26" s="32">
        <f t="shared" si="1"/>
        <v>-1.4810159999999968</v>
      </c>
      <c r="Z26" s="6">
        <f t="shared" si="2"/>
        <v>4.3600815833056597E-2</v>
      </c>
      <c r="AA26" s="6">
        <f t="shared" si="3"/>
        <v>-4.2563080188723894E-2</v>
      </c>
      <c r="AC26" s="60"/>
    </row>
    <row r="27" spans="1:29" x14ac:dyDescent="0.25">
      <c r="A27" s="3"/>
      <c r="B27" s="3" t="s">
        <v>43</v>
      </c>
      <c r="C27" s="3">
        <v>500</v>
      </c>
      <c r="D27" s="3">
        <v>1372</v>
      </c>
      <c r="E27" s="3">
        <v>19.899999999999999</v>
      </c>
      <c r="F27" s="3">
        <v>6.61</v>
      </c>
      <c r="G27" s="4">
        <v>0.2</v>
      </c>
      <c r="H27" s="3" t="s">
        <v>55</v>
      </c>
      <c r="I27" s="3">
        <v>65</v>
      </c>
      <c r="J27" s="3">
        <v>25</v>
      </c>
      <c r="K27" s="3">
        <v>1</v>
      </c>
      <c r="L27" s="71">
        <v>525.11126999999999</v>
      </c>
      <c r="M27" s="71">
        <v>22.975677000000001</v>
      </c>
      <c r="N27" s="65">
        <v>1521.7092</v>
      </c>
      <c r="O27" s="65">
        <f t="shared" si="8"/>
        <v>2.8978795294185935</v>
      </c>
      <c r="P27" s="65">
        <v>45.067062</v>
      </c>
      <c r="Q27" s="6">
        <f t="shared" si="4"/>
        <v>1.9615118196517125</v>
      </c>
      <c r="R27" s="71">
        <v>543.39624000000003</v>
      </c>
      <c r="S27" s="71">
        <v>24.598483999999999</v>
      </c>
      <c r="T27" s="71">
        <f t="shared" si="5"/>
        <v>2.8541666022569463</v>
      </c>
      <c r="U27" s="68">
        <v>1550.9434000000001</v>
      </c>
      <c r="V27" s="68">
        <v>47.314900000000002</v>
      </c>
      <c r="W27" s="68">
        <f t="shared" si="6"/>
        <v>1.92348845563003</v>
      </c>
      <c r="X27" s="6">
        <f t="shared" si="0"/>
        <v>29.234200000000101</v>
      </c>
      <c r="Y27" s="32">
        <f t="shared" si="1"/>
        <v>-2.2478380000000016</v>
      </c>
      <c r="Z27" s="6">
        <f t="shared" si="2"/>
        <v>1.8849301657301032E-2</v>
      </c>
      <c r="AA27" s="6">
        <f t="shared" si="3"/>
        <v>-4.7508036580442982E-2</v>
      </c>
      <c r="AC27" s="60"/>
    </row>
    <row r="28" spans="1:29" x14ac:dyDescent="0.25">
      <c r="A28" s="3"/>
      <c r="B28" s="3" t="s">
        <v>43</v>
      </c>
      <c r="C28" s="3">
        <v>500</v>
      </c>
      <c r="D28" s="3">
        <v>1372</v>
      </c>
      <c r="E28" s="3">
        <v>19.899999999999999</v>
      </c>
      <c r="F28" s="3">
        <v>6.61</v>
      </c>
      <c r="G28" s="4">
        <v>0.3</v>
      </c>
      <c r="H28" s="3" t="s">
        <v>55</v>
      </c>
      <c r="I28" s="3">
        <v>65</v>
      </c>
      <c r="J28" s="3">
        <v>25</v>
      </c>
      <c r="K28" s="3">
        <v>1</v>
      </c>
      <c r="L28" s="71">
        <v>525.11126999999999</v>
      </c>
      <c r="M28" s="71">
        <v>22.975677000000001</v>
      </c>
      <c r="N28" s="65">
        <v>1901.6851999999999</v>
      </c>
      <c r="O28" s="65">
        <f t="shared" si="8"/>
        <v>3.6214899748771341</v>
      </c>
      <c r="P28" s="65">
        <v>61.649963</v>
      </c>
      <c r="Q28" s="6">
        <f t="shared" si="4"/>
        <v>2.6832707911066125</v>
      </c>
      <c r="R28" s="71">
        <v>543.39624000000003</v>
      </c>
      <c r="S28" s="71">
        <v>24.598483999999999</v>
      </c>
      <c r="T28" s="71">
        <f t="shared" si="5"/>
        <v>3.5347222866319425</v>
      </c>
      <c r="U28" s="68">
        <v>1920.7547999999999</v>
      </c>
      <c r="V28" s="68">
        <v>63.837150000000001</v>
      </c>
      <c r="W28" s="68">
        <f t="shared" si="6"/>
        <v>2.5951660273047721</v>
      </c>
      <c r="X28" s="6">
        <f t="shared" si="0"/>
        <v>19.069600000000037</v>
      </c>
      <c r="Y28" s="32">
        <f t="shared" si="1"/>
        <v>-2.1871870000000015</v>
      </c>
      <c r="Z28" s="6">
        <f t="shared" si="2"/>
        <v>9.9281803174460573E-3</v>
      </c>
      <c r="AA28" s="6">
        <f t="shared" si="3"/>
        <v>-3.4261977547556582E-2</v>
      </c>
      <c r="AC28" s="60"/>
    </row>
    <row r="29" spans="1:29" x14ac:dyDescent="0.25">
      <c r="A29" s="3"/>
      <c r="B29" s="3" t="s">
        <v>43</v>
      </c>
      <c r="C29" s="3">
        <v>500</v>
      </c>
      <c r="D29" s="3">
        <v>1372</v>
      </c>
      <c r="E29" s="3">
        <v>19.899999999999999</v>
      </c>
      <c r="F29" s="3">
        <v>6.61</v>
      </c>
      <c r="G29" s="4">
        <v>0.4</v>
      </c>
      <c r="H29" s="3" t="s">
        <v>55</v>
      </c>
      <c r="I29" s="3">
        <v>65</v>
      </c>
      <c r="J29" s="3">
        <v>25</v>
      </c>
      <c r="K29" s="3">
        <v>1</v>
      </c>
      <c r="L29" s="71">
        <v>525.11126999999999</v>
      </c>
      <c r="M29" s="71">
        <v>22.975677000000001</v>
      </c>
      <c r="N29" s="65">
        <v>2392.5907999999999</v>
      </c>
      <c r="O29" s="65">
        <f t="shared" si="8"/>
        <v>4.556350123660458</v>
      </c>
      <c r="P29" s="65">
        <v>69.160899999999998</v>
      </c>
      <c r="Q29" s="6">
        <f t="shared" si="4"/>
        <v>3.0101789818859306</v>
      </c>
      <c r="R29" s="71">
        <v>543.39624000000003</v>
      </c>
      <c r="S29" s="71">
        <v>24.598483999999999</v>
      </c>
      <c r="T29" s="71">
        <f t="shared" si="5"/>
        <v>4.5972222774305536</v>
      </c>
      <c r="U29" s="68">
        <v>2498.1133</v>
      </c>
      <c r="V29" s="68">
        <v>72.035544999999999</v>
      </c>
      <c r="W29" s="68">
        <f t="shared" si="6"/>
        <v>2.9284546559861169</v>
      </c>
      <c r="X29" s="6">
        <f t="shared" si="0"/>
        <v>105.52250000000004</v>
      </c>
      <c r="Y29" s="32">
        <f t="shared" si="1"/>
        <v>-2.874645000000001</v>
      </c>
      <c r="Z29" s="6">
        <f t="shared" si="2"/>
        <v>4.2240878346070231E-2</v>
      </c>
      <c r="AA29" s="6">
        <f t="shared" si="3"/>
        <v>-3.9905924221160557E-2</v>
      </c>
      <c r="AC29" s="6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59470-A404-4CA6-86DB-7947B86EA792}">
  <dimension ref="A1:AA29"/>
  <sheetViews>
    <sheetView workbookViewId="0">
      <selection activeCell="J7" sqref="A1:AA29"/>
    </sheetView>
  </sheetViews>
  <sheetFormatPr defaultRowHeight="13.8" x14ac:dyDescent="0.25"/>
  <cols>
    <col min="1" max="1" width="4.44140625" customWidth="1"/>
    <col min="2" max="2" width="12.21875" customWidth="1"/>
    <col min="3" max="3" width="4.77734375" customWidth="1"/>
    <col min="4" max="4" width="6.44140625" customWidth="1"/>
    <col min="5" max="5" width="5.6640625" customWidth="1"/>
    <col min="6" max="6" width="6.77734375" customWidth="1"/>
    <col min="7" max="7" width="5.77734375" customWidth="1"/>
    <col min="8" max="8" width="12.33203125" customWidth="1"/>
    <col min="9" max="9" width="7.33203125" customWidth="1"/>
    <col min="11" max="11" width="7.33203125" customWidth="1"/>
    <col min="12" max="12" width="7.6640625" customWidth="1"/>
    <col min="13" max="13" width="6.6640625" customWidth="1"/>
    <col min="14" max="14" width="0" hidden="1" customWidth="1"/>
    <col min="15" max="15" width="5.6640625" customWidth="1"/>
    <col min="16" max="16" width="0" hidden="1" customWidth="1"/>
    <col min="17" max="17" width="7.44140625" customWidth="1"/>
    <col min="18" max="19" width="6.44140625" customWidth="1"/>
    <col min="20" max="20" width="5.77734375" customWidth="1"/>
    <col min="21" max="22" width="0" hidden="1" customWidth="1"/>
    <col min="23" max="23" width="6" customWidth="1"/>
    <col min="24" max="24" width="10.109375" hidden="1" customWidth="1"/>
    <col min="25" max="27" width="0" hidden="1" customWidth="1"/>
  </cols>
  <sheetData>
    <row r="1" spans="1:27" ht="37.200000000000003" x14ac:dyDescent="0.25">
      <c r="A1" s="7" t="s">
        <v>67</v>
      </c>
      <c r="B1" s="5" t="s">
        <v>68</v>
      </c>
      <c r="C1" s="92" t="s">
        <v>69</v>
      </c>
      <c r="D1" s="93" t="s">
        <v>70</v>
      </c>
      <c r="E1" s="94" t="s">
        <v>71</v>
      </c>
      <c r="F1" s="94" t="s">
        <v>72</v>
      </c>
      <c r="G1" s="5" t="s">
        <v>73</v>
      </c>
      <c r="H1" s="5" t="s">
        <v>74</v>
      </c>
      <c r="I1" s="93" t="s">
        <v>75</v>
      </c>
      <c r="J1" s="93" t="s">
        <v>76</v>
      </c>
      <c r="K1" s="92" t="s">
        <v>77</v>
      </c>
      <c r="L1" s="95" t="s">
        <v>322</v>
      </c>
      <c r="M1" s="95" t="s">
        <v>323</v>
      </c>
      <c r="N1" s="95" t="s">
        <v>279</v>
      </c>
      <c r="O1" s="95" t="s">
        <v>330</v>
      </c>
      <c r="P1" s="95" t="s">
        <v>277</v>
      </c>
      <c r="Q1" s="95" t="s">
        <v>331</v>
      </c>
      <c r="R1" s="95" t="s">
        <v>320</v>
      </c>
      <c r="S1" s="95" t="s">
        <v>321</v>
      </c>
      <c r="T1" s="95" t="s">
        <v>328</v>
      </c>
      <c r="U1" s="95" t="s">
        <v>316</v>
      </c>
      <c r="V1" s="95" t="s">
        <v>317</v>
      </c>
      <c r="W1" s="95" t="s">
        <v>329</v>
      </c>
      <c r="X1" s="95" t="s">
        <v>318</v>
      </c>
      <c r="Y1" s="95" t="s">
        <v>319</v>
      </c>
      <c r="Z1" s="6" t="s">
        <v>65</v>
      </c>
      <c r="AA1" s="6" t="s">
        <v>66</v>
      </c>
    </row>
    <row r="2" spans="1:27" x14ac:dyDescent="0.25">
      <c r="A2" s="3" t="s">
        <v>85</v>
      </c>
      <c r="B2" s="3" t="s">
        <v>15</v>
      </c>
      <c r="C2" s="3">
        <v>900</v>
      </c>
      <c r="D2" s="3">
        <v>1370</v>
      </c>
      <c r="E2" s="6">
        <v>6.5</v>
      </c>
      <c r="F2" s="6">
        <v>6.5</v>
      </c>
      <c r="G2" s="4">
        <v>0.1</v>
      </c>
      <c r="H2" s="3" t="s">
        <v>3</v>
      </c>
      <c r="I2" s="3">
        <v>60</v>
      </c>
      <c r="J2" s="5">
        <v>25</v>
      </c>
      <c r="K2" s="5">
        <v>10</v>
      </c>
      <c r="L2" s="6">
        <v>74.45</v>
      </c>
      <c r="M2" s="6">
        <v>19.579999999999998</v>
      </c>
      <c r="N2" s="6">
        <v>89</v>
      </c>
      <c r="O2" s="6">
        <f>4.12/3.78</f>
        <v>1.08994708994709</v>
      </c>
      <c r="P2" s="6">
        <v>21.6</v>
      </c>
      <c r="Q2" s="6">
        <f t="shared" ref="Q2:Q29" si="0">P2/M2</f>
        <v>1.1031664964249235</v>
      </c>
      <c r="R2" s="6">
        <v>82.15</v>
      </c>
      <c r="S2" s="6">
        <v>21.6</v>
      </c>
      <c r="T2" s="6">
        <f t="shared" ref="T2:T29" si="1">U2/R2</f>
        <v>1.1710286062081559</v>
      </c>
      <c r="U2" s="6">
        <v>96.2</v>
      </c>
      <c r="V2" s="6">
        <v>22.9</v>
      </c>
      <c r="W2" s="6">
        <f t="shared" ref="W2:W29" si="2">V2/S2</f>
        <v>1.0601851851851851</v>
      </c>
      <c r="X2" s="6">
        <f t="shared" ref="X2:X29" si="3">U2-N2</f>
        <v>7.2000000000000028</v>
      </c>
      <c r="Y2" s="6">
        <f t="shared" ref="Y2:Y29" si="4">P2-V2</f>
        <v>-1.2999999999999972</v>
      </c>
      <c r="Z2" s="6">
        <f t="shared" ref="Z2:AA29" si="5">X2/U2</f>
        <v>7.4844074844074876E-2</v>
      </c>
      <c r="AA2" s="6">
        <f t="shared" si="5"/>
        <v>-5.6768558951964948E-2</v>
      </c>
    </row>
    <row r="3" spans="1:27" x14ac:dyDescent="0.25">
      <c r="A3" s="3"/>
      <c r="B3" s="3" t="s">
        <v>15</v>
      </c>
      <c r="C3" s="3">
        <v>900</v>
      </c>
      <c r="D3" s="3">
        <v>1370</v>
      </c>
      <c r="E3" s="6">
        <v>6.5</v>
      </c>
      <c r="F3" s="6">
        <v>6.5</v>
      </c>
      <c r="G3" s="4">
        <v>0.2</v>
      </c>
      <c r="H3" s="3" t="s">
        <v>3</v>
      </c>
      <c r="I3" s="3">
        <v>60</v>
      </c>
      <c r="J3" s="5">
        <v>25</v>
      </c>
      <c r="K3" s="5">
        <v>10</v>
      </c>
      <c r="L3" s="6">
        <v>74.45</v>
      </c>
      <c r="M3" s="6">
        <v>19.579999999999998</v>
      </c>
      <c r="N3" s="6">
        <v>135</v>
      </c>
      <c r="O3" s="6">
        <f>5.6/3.78</f>
        <v>1.4814814814814814</v>
      </c>
      <c r="P3" s="6">
        <v>24.11</v>
      </c>
      <c r="Q3" s="6">
        <f t="shared" si="0"/>
        <v>1.2313585291113383</v>
      </c>
      <c r="R3" s="6">
        <v>82.15</v>
      </c>
      <c r="S3" s="6">
        <v>21.6</v>
      </c>
      <c r="T3" s="6">
        <f t="shared" si="1"/>
        <v>1.7650639074863055</v>
      </c>
      <c r="U3" s="6">
        <v>145</v>
      </c>
      <c r="V3" s="6">
        <v>25.4</v>
      </c>
      <c r="W3" s="6">
        <f t="shared" si="2"/>
        <v>1.1759259259259258</v>
      </c>
      <c r="X3" s="6">
        <f t="shared" si="3"/>
        <v>10</v>
      </c>
      <c r="Y3" s="6">
        <f t="shared" si="4"/>
        <v>-1.2899999999999991</v>
      </c>
      <c r="Z3" s="6">
        <f t="shared" si="5"/>
        <v>6.8965517241379309E-2</v>
      </c>
      <c r="AA3" s="6">
        <f t="shared" si="5"/>
        <v>-5.0787401574803118E-2</v>
      </c>
    </row>
    <row r="4" spans="1:27" x14ac:dyDescent="0.25">
      <c r="A4" s="3"/>
      <c r="B4" s="3" t="s">
        <v>15</v>
      </c>
      <c r="C4" s="3">
        <v>900</v>
      </c>
      <c r="D4" s="3">
        <v>1370</v>
      </c>
      <c r="E4" s="6">
        <v>6.5</v>
      </c>
      <c r="F4" s="6">
        <v>6.5</v>
      </c>
      <c r="G4" s="4">
        <v>0.3</v>
      </c>
      <c r="H4" s="3" t="s">
        <v>3</v>
      </c>
      <c r="I4" s="3">
        <v>60</v>
      </c>
      <c r="J4" s="5">
        <v>25</v>
      </c>
      <c r="K4" s="5">
        <v>10</v>
      </c>
      <c r="L4" s="6">
        <v>74.45</v>
      </c>
      <c r="M4" s="6">
        <v>19.579999999999998</v>
      </c>
      <c r="N4" s="6">
        <v>234</v>
      </c>
      <c r="O4" s="6">
        <f>8.9/3.78</f>
        <v>2.3544973544973549</v>
      </c>
      <c r="P4" s="6">
        <v>26.29</v>
      </c>
      <c r="Q4" s="6">
        <f t="shared" si="0"/>
        <v>1.3426966292134832</v>
      </c>
      <c r="R4" s="6">
        <v>82.15</v>
      </c>
      <c r="S4" s="6">
        <v>21.6</v>
      </c>
      <c r="T4" s="6">
        <f t="shared" si="1"/>
        <v>3.2136335970785148</v>
      </c>
      <c r="U4" s="6">
        <v>264</v>
      </c>
      <c r="V4" s="6">
        <v>27.9</v>
      </c>
      <c r="W4" s="6">
        <f t="shared" si="2"/>
        <v>1.2916666666666665</v>
      </c>
      <c r="X4" s="6">
        <f t="shared" si="3"/>
        <v>30</v>
      </c>
      <c r="Y4" s="6">
        <f t="shared" si="4"/>
        <v>-1.6099999999999994</v>
      </c>
      <c r="Z4" s="6">
        <f t="shared" si="5"/>
        <v>0.11363636363636363</v>
      </c>
      <c r="AA4" s="6">
        <f t="shared" si="5"/>
        <v>-5.7706093189964142E-2</v>
      </c>
    </row>
    <row r="5" spans="1:27" x14ac:dyDescent="0.25">
      <c r="A5" s="3"/>
      <c r="B5" s="3" t="s">
        <v>15</v>
      </c>
      <c r="C5" s="3">
        <v>900</v>
      </c>
      <c r="D5" s="3">
        <v>1370</v>
      </c>
      <c r="E5" s="6">
        <v>6.5</v>
      </c>
      <c r="F5" s="6">
        <v>6.5</v>
      </c>
      <c r="G5" s="4">
        <v>0.4</v>
      </c>
      <c r="H5" s="3" t="s">
        <v>3</v>
      </c>
      <c r="I5" s="3">
        <v>60</v>
      </c>
      <c r="J5" s="5">
        <v>25</v>
      </c>
      <c r="K5" s="5">
        <v>10</v>
      </c>
      <c r="L5" s="6">
        <v>74.45</v>
      </c>
      <c r="M5" s="6">
        <v>19.579999999999998</v>
      </c>
      <c r="N5" s="6">
        <v>340</v>
      </c>
      <c r="O5" s="6">
        <f>10.2/3.78</f>
        <v>2.6984126984126982</v>
      </c>
      <c r="P5" s="6">
        <v>33.24</v>
      </c>
      <c r="Q5" s="6">
        <f t="shared" si="0"/>
        <v>1.6976506639427991</v>
      </c>
      <c r="R5" s="6">
        <v>82.15</v>
      </c>
      <c r="S5" s="6">
        <v>21.6</v>
      </c>
      <c r="T5" s="6">
        <f t="shared" si="1"/>
        <v>4.8082775410833838</v>
      </c>
      <c r="U5" s="6">
        <v>395</v>
      </c>
      <c r="V5" s="6">
        <v>36.299999999999997</v>
      </c>
      <c r="W5" s="6">
        <f t="shared" si="2"/>
        <v>1.6805555555555554</v>
      </c>
      <c r="X5" s="6">
        <f t="shared" si="3"/>
        <v>55</v>
      </c>
      <c r="Y5" s="6">
        <f t="shared" si="4"/>
        <v>-3.0599999999999952</v>
      </c>
      <c r="Z5" s="6">
        <f t="shared" si="5"/>
        <v>0.13924050632911392</v>
      </c>
      <c r="AA5" s="6">
        <f t="shared" si="5"/>
        <v>-8.4297520661156894E-2</v>
      </c>
    </row>
    <row r="6" spans="1:27" x14ac:dyDescent="0.25">
      <c r="A6" s="3" t="s">
        <v>86</v>
      </c>
      <c r="B6" s="3" t="s">
        <v>16</v>
      </c>
      <c r="C6" s="3">
        <v>2000</v>
      </c>
      <c r="D6" s="3">
        <v>33</v>
      </c>
      <c r="E6" s="3">
        <v>1.6</v>
      </c>
      <c r="F6" s="3">
        <v>9.6</v>
      </c>
      <c r="G6" s="4">
        <v>0.05</v>
      </c>
      <c r="H6" s="3" t="s">
        <v>2</v>
      </c>
      <c r="I6" s="3">
        <v>47.5</v>
      </c>
      <c r="J6" s="3">
        <v>30</v>
      </c>
      <c r="K6" s="3">
        <v>4</v>
      </c>
      <c r="L6" s="6">
        <v>7.16</v>
      </c>
      <c r="M6" s="6">
        <v>30.8</v>
      </c>
      <c r="N6" s="6">
        <v>6.96</v>
      </c>
      <c r="O6" s="6">
        <f>N6/L6</f>
        <v>0.97206703910614523</v>
      </c>
      <c r="P6" s="6">
        <v>36.6</v>
      </c>
      <c r="Q6" s="6">
        <f t="shared" si="0"/>
        <v>1.1883116883116884</v>
      </c>
      <c r="R6" s="6">
        <v>5.59</v>
      </c>
      <c r="S6" s="6">
        <v>37.299999999999997</v>
      </c>
      <c r="T6" s="6">
        <f t="shared" si="1"/>
        <v>1.2218246869409661</v>
      </c>
      <c r="U6" s="6">
        <v>6.83</v>
      </c>
      <c r="V6" s="6">
        <v>36.200000000000003</v>
      </c>
      <c r="W6" s="6">
        <f t="shared" si="2"/>
        <v>0.97050938337801629</v>
      </c>
      <c r="X6" s="6">
        <f t="shared" si="3"/>
        <v>-0.12999999999999989</v>
      </c>
      <c r="Y6" s="6">
        <f t="shared" si="4"/>
        <v>0.39999999999999858</v>
      </c>
      <c r="Z6" s="6">
        <f t="shared" si="5"/>
        <v>-1.9033674963396762E-2</v>
      </c>
      <c r="AA6" s="6">
        <f t="shared" si="5"/>
        <v>1.1049723756906037E-2</v>
      </c>
    </row>
    <row r="7" spans="1:27" x14ac:dyDescent="0.25">
      <c r="A7" s="3"/>
      <c r="B7" s="3" t="s">
        <v>16</v>
      </c>
      <c r="C7" s="3">
        <v>2000</v>
      </c>
      <c r="D7" s="3">
        <v>33</v>
      </c>
      <c r="E7" s="3">
        <v>1.6</v>
      </c>
      <c r="F7" s="3">
        <v>9.6</v>
      </c>
      <c r="G7" s="4">
        <v>0.1</v>
      </c>
      <c r="H7" s="3" t="s">
        <v>2</v>
      </c>
      <c r="I7" s="3">
        <v>47.5</v>
      </c>
      <c r="J7" s="3">
        <v>30</v>
      </c>
      <c r="K7" s="3">
        <v>4</v>
      </c>
      <c r="L7" s="6">
        <v>7.16</v>
      </c>
      <c r="M7" s="6">
        <v>30.8</v>
      </c>
      <c r="N7" s="6">
        <v>7.05</v>
      </c>
      <c r="O7" s="6">
        <f>N7/L6</f>
        <v>0.98463687150837986</v>
      </c>
      <c r="P7" s="6">
        <v>37.700000000000003</v>
      </c>
      <c r="Q7" s="6">
        <f t="shared" si="0"/>
        <v>1.224025974025974</v>
      </c>
      <c r="R7" s="6">
        <v>5.59</v>
      </c>
      <c r="S7" s="6">
        <v>37.299999999999997</v>
      </c>
      <c r="T7" s="6">
        <f t="shared" si="1"/>
        <v>1.3488372093023255</v>
      </c>
      <c r="U7" s="6">
        <v>7.54</v>
      </c>
      <c r="V7" s="6">
        <v>35.799999999999997</v>
      </c>
      <c r="W7" s="6">
        <f t="shared" si="2"/>
        <v>0.95978552278820373</v>
      </c>
      <c r="X7" s="6">
        <f t="shared" si="3"/>
        <v>0.49000000000000021</v>
      </c>
      <c r="Y7" s="6">
        <f t="shared" si="4"/>
        <v>1.9000000000000057</v>
      </c>
      <c r="Z7" s="6">
        <f t="shared" si="5"/>
        <v>6.4986737400530528E-2</v>
      </c>
      <c r="AA7" s="6">
        <f t="shared" si="5"/>
        <v>5.3072625698324188E-2</v>
      </c>
    </row>
    <row r="8" spans="1:27" x14ac:dyDescent="0.25">
      <c r="A8" s="3"/>
      <c r="B8" s="3" t="s">
        <v>16</v>
      </c>
      <c r="C8" s="3">
        <v>2000</v>
      </c>
      <c r="D8" s="3">
        <v>33</v>
      </c>
      <c r="E8" s="3">
        <v>1.6</v>
      </c>
      <c r="F8" s="3">
        <v>9.6</v>
      </c>
      <c r="G8" s="4">
        <v>0.2</v>
      </c>
      <c r="H8" s="3" t="s">
        <v>2</v>
      </c>
      <c r="I8" s="3">
        <v>47.5</v>
      </c>
      <c r="J8" s="3">
        <v>30</v>
      </c>
      <c r="K8" s="3">
        <v>4</v>
      </c>
      <c r="L8" s="6">
        <v>7.16</v>
      </c>
      <c r="M8" s="6">
        <v>30.8</v>
      </c>
      <c r="N8" s="6">
        <v>13.79</v>
      </c>
      <c r="O8" s="6">
        <f>N8/L6</f>
        <v>1.9259776536312847</v>
      </c>
      <c r="P8" s="6">
        <v>43.4</v>
      </c>
      <c r="Q8" s="6">
        <f t="shared" si="0"/>
        <v>1.4090909090909089</v>
      </c>
      <c r="R8" s="6">
        <v>5.59</v>
      </c>
      <c r="S8" s="6">
        <v>37.299999999999997</v>
      </c>
      <c r="T8" s="6">
        <f t="shared" si="1"/>
        <v>2.1771019677996422</v>
      </c>
      <c r="U8" s="6">
        <v>12.17</v>
      </c>
      <c r="V8" s="6">
        <v>32.9</v>
      </c>
      <c r="W8" s="6">
        <f t="shared" si="2"/>
        <v>0.88203753351206438</v>
      </c>
      <c r="X8" s="6">
        <f t="shared" si="3"/>
        <v>-1.6199999999999992</v>
      </c>
      <c r="Y8" s="6">
        <f t="shared" si="4"/>
        <v>10.5</v>
      </c>
      <c r="Z8" s="6">
        <f t="shared" si="5"/>
        <v>-0.13311421528348391</v>
      </c>
      <c r="AA8" s="6">
        <f t="shared" si="5"/>
        <v>0.31914893617021278</v>
      </c>
    </row>
    <row r="9" spans="1:27" x14ac:dyDescent="0.25">
      <c r="A9" s="3" t="s">
        <v>88</v>
      </c>
      <c r="B9" s="3" t="s">
        <v>9</v>
      </c>
      <c r="C9" s="3">
        <v>50000</v>
      </c>
      <c r="D9" s="3">
        <v>1500</v>
      </c>
      <c r="E9" s="3">
        <v>8.5</v>
      </c>
      <c r="F9" s="3">
        <v>5.5</v>
      </c>
      <c r="G9" s="4">
        <v>0.1</v>
      </c>
      <c r="H9" s="3" t="s">
        <v>2</v>
      </c>
      <c r="I9" s="3">
        <v>61.5</v>
      </c>
      <c r="J9" s="3">
        <v>35</v>
      </c>
      <c r="K9" s="3">
        <v>5</v>
      </c>
      <c r="L9" s="6">
        <v>8.36</v>
      </c>
      <c r="M9" s="96">
        <v>22.05</v>
      </c>
      <c r="N9" s="6">
        <v>9.8800000000000026</v>
      </c>
      <c r="O9" s="6">
        <f t="shared" ref="O9:O14" si="6">N9/L9</f>
        <v>1.1818181818181821</v>
      </c>
      <c r="P9" s="6">
        <v>23.084112149532718</v>
      </c>
      <c r="Q9" s="6">
        <f t="shared" si="0"/>
        <v>1.0468985101828896</v>
      </c>
      <c r="R9" s="6">
        <v>8.8379890000000003</v>
      </c>
      <c r="S9" s="6">
        <v>24.912374</v>
      </c>
      <c r="T9" s="6">
        <f t="shared" si="1"/>
        <v>1.0840708219935553</v>
      </c>
      <c r="U9" s="6">
        <v>9.5810060000000004</v>
      </c>
      <c r="V9" s="6">
        <v>27.211658</v>
      </c>
      <c r="W9" s="6">
        <f t="shared" si="2"/>
        <v>1.0922948571661617</v>
      </c>
      <c r="X9" s="6">
        <f t="shared" si="3"/>
        <v>-0.2989940000000022</v>
      </c>
      <c r="Y9" s="6">
        <f t="shared" si="4"/>
        <v>-4.127545850467282</v>
      </c>
      <c r="Z9" s="6">
        <f t="shared" si="5"/>
        <v>-3.1206952589321223E-2</v>
      </c>
      <c r="AA9" s="6">
        <f t="shared" si="5"/>
        <v>-0.1516829974295312</v>
      </c>
    </row>
    <row r="10" spans="1:27" x14ac:dyDescent="0.25">
      <c r="A10" s="3"/>
      <c r="B10" s="3" t="s">
        <v>9</v>
      </c>
      <c r="C10" s="3">
        <v>50000</v>
      </c>
      <c r="D10" s="3">
        <v>1500</v>
      </c>
      <c r="E10" s="3">
        <v>8.5</v>
      </c>
      <c r="F10" s="3">
        <v>5.5</v>
      </c>
      <c r="G10" s="4">
        <v>0.2</v>
      </c>
      <c r="H10" s="3" t="s">
        <v>4</v>
      </c>
      <c r="I10" s="3">
        <v>61.5</v>
      </c>
      <c r="J10" s="3">
        <v>35</v>
      </c>
      <c r="K10" s="3">
        <v>5</v>
      </c>
      <c r="L10" s="6">
        <v>8.36</v>
      </c>
      <c r="M10" s="96">
        <v>22.05</v>
      </c>
      <c r="N10" s="6">
        <v>11.6</v>
      </c>
      <c r="O10" s="6">
        <f t="shared" si="6"/>
        <v>1.3875598086124403</v>
      </c>
      <c r="P10" s="6">
        <v>26.666666666666664</v>
      </c>
      <c r="Q10" s="6">
        <f t="shared" si="0"/>
        <v>1.2093726379440664</v>
      </c>
      <c r="R10" s="6">
        <v>8.8379890000000003</v>
      </c>
      <c r="S10" s="6">
        <v>24.912374</v>
      </c>
      <c r="T10" s="6">
        <f t="shared" si="1"/>
        <v>1.2256636662480571</v>
      </c>
      <c r="U10" s="6">
        <v>10.832402</v>
      </c>
      <c r="V10" s="6">
        <v>28.396750999999998</v>
      </c>
      <c r="W10" s="6">
        <f t="shared" si="2"/>
        <v>1.1398653135184948</v>
      </c>
      <c r="X10" s="6">
        <f t="shared" si="3"/>
        <v>-0.76759799999999956</v>
      </c>
      <c r="Y10" s="6">
        <f t="shared" si="4"/>
        <v>-1.730084333333334</v>
      </c>
      <c r="Z10" s="6">
        <f t="shared" si="5"/>
        <v>-7.0861291890755115E-2</v>
      </c>
      <c r="AA10" s="6">
        <f t="shared" si="5"/>
        <v>-6.092543239659122E-2</v>
      </c>
    </row>
    <row r="11" spans="1:27" x14ac:dyDescent="0.25">
      <c r="A11" s="3"/>
      <c r="B11" s="3" t="s">
        <v>9</v>
      </c>
      <c r="C11" s="3">
        <v>50000</v>
      </c>
      <c r="D11" s="3">
        <v>1500</v>
      </c>
      <c r="E11" s="3">
        <v>8.5</v>
      </c>
      <c r="F11" s="3">
        <v>5.5</v>
      </c>
      <c r="G11" s="4">
        <v>0.3</v>
      </c>
      <c r="H11" s="3" t="s">
        <v>4</v>
      </c>
      <c r="I11" s="3">
        <v>61.5</v>
      </c>
      <c r="J11" s="3">
        <v>35</v>
      </c>
      <c r="K11" s="3">
        <v>5</v>
      </c>
      <c r="L11" s="6">
        <v>8.36</v>
      </c>
      <c r="M11" s="96">
        <v>22.05</v>
      </c>
      <c r="N11" s="6">
        <v>12.24</v>
      </c>
      <c r="O11" s="6">
        <f t="shared" si="6"/>
        <v>1.4641148325358853</v>
      </c>
      <c r="P11" s="6">
        <v>27.755102040816322</v>
      </c>
      <c r="Q11" s="6">
        <f t="shared" si="0"/>
        <v>1.2587347864315792</v>
      </c>
      <c r="R11" s="6">
        <v>8.8379890000000003</v>
      </c>
      <c r="S11" s="6">
        <v>24.912374</v>
      </c>
      <c r="T11" s="6">
        <f t="shared" si="1"/>
        <v>1.4911504189471156</v>
      </c>
      <c r="U11" s="6">
        <v>13.178770999999999</v>
      </c>
      <c r="V11" s="6">
        <v>30.108270000000001</v>
      </c>
      <c r="W11" s="6">
        <f t="shared" si="2"/>
        <v>1.2085668752403926</v>
      </c>
      <c r="X11" s="6">
        <f t="shared" si="3"/>
        <v>0.93877099999999913</v>
      </c>
      <c r="Y11" s="6">
        <f t="shared" si="4"/>
        <v>-2.3531679591836792</v>
      </c>
      <c r="Z11" s="6">
        <f t="shared" si="5"/>
        <v>7.1233577091520839E-2</v>
      </c>
      <c r="AA11" s="6">
        <f t="shared" si="5"/>
        <v>-7.8156863851150504E-2</v>
      </c>
    </row>
    <row r="12" spans="1:27" x14ac:dyDescent="0.25">
      <c r="A12" s="3" t="s">
        <v>89</v>
      </c>
      <c r="B12" s="3" t="s">
        <v>19</v>
      </c>
      <c r="C12" s="3">
        <v>11000</v>
      </c>
      <c r="D12" s="3">
        <v>1250</v>
      </c>
      <c r="E12" s="3">
        <v>11</v>
      </c>
      <c r="F12" s="3">
        <v>11</v>
      </c>
      <c r="G12" s="4">
        <v>0.1</v>
      </c>
      <c r="H12" s="3" t="s">
        <v>21</v>
      </c>
      <c r="I12" s="3">
        <v>50</v>
      </c>
      <c r="J12" s="5">
        <v>25</v>
      </c>
      <c r="K12" s="5">
        <v>2</v>
      </c>
      <c r="L12" s="6">
        <v>5900.0919999999996</v>
      </c>
      <c r="M12" s="96">
        <v>12.3284235</v>
      </c>
      <c r="N12" s="6">
        <v>9431.4599999999991</v>
      </c>
      <c r="O12" s="6">
        <f t="shared" si="6"/>
        <v>1.5985276161795443</v>
      </c>
      <c r="P12" s="6">
        <v>13.711719</v>
      </c>
      <c r="Q12" s="6">
        <f t="shared" si="0"/>
        <v>1.1122037623058618</v>
      </c>
      <c r="R12" s="6">
        <v>6576</v>
      </c>
      <c r="S12" s="6">
        <v>12.3</v>
      </c>
      <c r="T12" s="6">
        <f t="shared" si="1"/>
        <v>1.4294403892944039</v>
      </c>
      <c r="U12" s="6">
        <v>9400</v>
      </c>
      <c r="V12" s="6">
        <v>14.3</v>
      </c>
      <c r="W12" s="6">
        <f t="shared" si="2"/>
        <v>1.1626016260162602</v>
      </c>
      <c r="X12" s="6">
        <f t="shared" si="3"/>
        <v>-31.459999999999127</v>
      </c>
      <c r="Y12" s="6">
        <f t="shared" si="4"/>
        <v>-0.58828100000000028</v>
      </c>
      <c r="Z12" s="6">
        <f t="shared" si="5"/>
        <v>-3.3468085106382051E-3</v>
      </c>
      <c r="AA12" s="6">
        <f t="shared" si="5"/>
        <v>-4.1138531468531483E-2</v>
      </c>
    </row>
    <row r="13" spans="1:27" x14ac:dyDescent="0.25">
      <c r="A13" s="3"/>
      <c r="B13" s="3" t="s">
        <v>22</v>
      </c>
      <c r="C13" s="3">
        <v>11000</v>
      </c>
      <c r="D13" s="3">
        <v>1250</v>
      </c>
      <c r="E13" s="3">
        <v>11</v>
      </c>
      <c r="F13" s="3">
        <v>11</v>
      </c>
      <c r="G13" s="4">
        <v>0.2</v>
      </c>
      <c r="H13" s="3" t="s">
        <v>23</v>
      </c>
      <c r="I13" s="3">
        <v>50</v>
      </c>
      <c r="J13" s="5">
        <v>25</v>
      </c>
      <c r="K13" s="5">
        <v>2</v>
      </c>
      <c r="L13" s="6">
        <v>5900.0919999999996</v>
      </c>
      <c r="M13" s="96">
        <v>12.3284235</v>
      </c>
      <c r="N13" s="6">
        <v>18557.708999999999</v>
      </c>
      <c r="O13" s="6">
        <f t="shared" si="6"/>
        <v>3.1453253610282688</v>
      </c>
      <c r="P13" s="6">
        <v>19.246428000000002</v>
      </c>
      <c r="Q13" s="6">
        <f t="shared" si="0"/>
        <v>1.5611426716481636</v>
      </c>
      <c r="R13" s="6">
        <v>6576</v>
      </c>
      <c r="S13" s="6">
        <v>12.3</v>
      </c>
      <c r="T13" s="6">
        <f t="shared" si="1"/>
        <v>3.2343369829683697</v>
      </c>
      <c r="U13" s="6">
        <v>21269</v>
      </c>
      <c r="V13" s="6">
        <v>19.100000000000001</v>
      </c>
      <c r="W13" s="6">
        <f t="shared" si="2"/>
        <v>1.5528455284552847</v>
      </c>
      <c r="X13" s="6">
        <f t="shared" si="3"/>
        <v>2711.2910000000011</v>
      </c>
      <c r="Y13" s="6">
        <f t="shared" si="4"/>
        <v>0.14642800000000022</v>
      </c>
      <c r="Z13" s="6">
        <f t="shared" si="5"/>
        <v>0.12747618599840149</v>
      </c>
      <c r="AA13" s="6">
        <f t="shared" si="5"/>
        <v>7.6663874345549851E-3</v>
      </c>
    </row>
    <row r="14" spans="1:27" x14ac:dyDescent="0.25">
      <c r="A14" s="3"/>
      <c r="B14" s="3" t="s">
        <v>24</v>
      </c>
      <c r="C14" s="3">
        <v>11000</v>
      </c>
      <c r="D14" s="3">
        <v>1250</v>
      </c>
      <c r="E14" s="3">
        <v>11</v>
      </c>
      <c r="F14" s="3">
        <v>11</v>
      </c>
      <c r="G14" s="4">
        <v>0.2</v>
      </c>
      <c r="H14" s="3" t="s">
        <v>23</v>
      </c>
      <c r="I14" s="3">
        <v>50</v>
      </c>
      <c r="J14" s="5">
        <v>25</v>
      </c>
      <c r="K14" s="5">
        <v>2</v>
      </c>
      <c r="L14" s="6">
        <v>5900.0919999999996</v>
      </c>
      <c r="M14" s="96">
        <v>12.3284235</v>
      </c>
      <c r="N14" s="6">
        <v>7578.6724000000004</v>
      </c>
      <c r="O14" s="6">
        <f t="shared" si="6"/>
        <v>1.2845007162600177</v>
      </c>
      <c r="P14" s="6">
        <v>10.144784</v>
      </c>
      <c r="Q14" s="6">
        <f t="shared" si="0"/>
        <v>0.82287763719343354</v>
      </c>
      <c r="R14" s="6">
        <v>6576</v>
      </c>
      <c r="S14" s="6">
        <v>12.3</v>
      </c>
      <c r="T14" s="6">
        <f t="shared" si="1"/>
        <v>1.1414233576642336</v>
      </c>
      <c r="U14" s="6">
        <v>7506</v>
      </c>
      <c r="V14" s="6">
        <v>10.6</v>
      </c>
      <c r="W14" s="6">
        <f t="shared" si="2"/>
        <v>0.86178861788617878</v>
      </c>
      <c r="X14" s="6">
        <f t="shared" si="3"/>
        <v>-72.67240000000038</v>
      </c>
      <c r="Y14" s="6">
        <f t="shared" si="4"/>
        <v>-0.45521600000000007</v>
      </c>
      <c r="Z14" s="6">
        <f t="shared" si="5"/>
        <v>-9.6819078070877144E-3</v>
      </c>
      <c r="AA14" s="6">
        <f t="shared" si="5"/>
        <v>-4.2944905660377369E-2</v>
      </c>
    </row>
    <row r="15" spans="1:27" x14ac:dyDescent="0.25">
      <c r="A15" s="3" t="s">
        <v>90</v>
      </c>
      <c r="B15" s="3" t="s">
        <v>25</v>
      </c>
      <c r="C15" s="3"/>
      <c r="D15" s="3">
        <v>1454</v>
      </c>
      <c r="E15" s="3">
        <v>6</v>
      </c>
      <c r="F15" s="3">
        <v>6</v>
      </c>
      <c r="G15" s="4">
        <v>0.05</v>
      </c>
      <c r="H15" s="3" t="s">
        <v>4</v>
      </c>
      <c r="I15" s="3">
        <v>65</v>
      </c>
      <c r="J15" s="3">
        <v>25</v>
      </c>
      <c r="K15" s="3">
        <v>2</v>
      </c>
      <c r="L15" s="6">
        <v>6.7634819999999998</v>
      </c>
      <c r="M15" s="6">
        <v>24.479744</v>
      </c>
      <c r="N15" s="6">
        <v>7.6149917</v>
      </c>
      <c r="O15" s="6">
        <v>1.1789473684210527</v>
      </c>
      <c r="P15" s="6">
        <v>43.302370000000003</v>
      </c>
      <c r="Q15" s="6">
        <f t="shared" si="0"/>
        <v>1.7689061617637833</v>
      </c>
      <c r="R15" s="6">
        <v>7.7856282999999999</v>
      </c>
      <c r="S15" s="6">
        <v>36.459240000000001</v>
      </c>
      <c r="T15" s="6">
        <f t="shared" si="1"/>
        <v>1.1355908167360109</v>
      </c>
      <c r="U15" s="6">
        <v>8.8412880000000005</v>
      </c>
      <c r="V15" s="6">
        <v>44.121338000000002</v>
      </c>
      <c r="W15" s="6">
        <f t="shared" si="2"/>
        <v>1.2101551760267082</v>
      </c>
      <c r="X15" s="6">
        <f t="shared" si="3"/>
        <v>1.2262963000000004</v>
      </c>
      <c r="Y15" s="6">
        <f t="shared" si="4"/>
        <v>-0.81896799999999814</v>
      </c>
      <c r="Z15" s="6">
        <f t="shared" si="5"/>
        <v>0.13870109196759572</v>
      </c>
      <c r="AA15" s="6">
        <f t="shared" si="5"/>
        <v>-1.8561721768274527E-2</v>
      </c>
    </row>
    <row r="16" spans="1:27" x14ac:dyDescent="0.25">
      <c r="A16" s="3"/>
      <c r="B16" s="3" t="s">
        <v>25</v>
      </c>
      <c r="C16" s="3"/>
      <c r="D16" s="3">
        <v>1454</v>
      </c>
      <c r="E16" s="3">
        <v>6</v>
      </c>
      <c r="F16" s="3">
        <v>6</v>
      </c>
      <c r="G16" s="4">
        <v>0.1</v>
      </c>
      <c r="H16" s="3" t="s">
        <v>4</v>
      </c>
      <c r="I16" s="3">
        <v>65</v>
      </c>
      <c r="J16" s="3">
        <v>25</v>
      </c>
      <c r="K16" s="3">
        <v>2</v>
      </c>
      <c r="L16" s="6">
        <v>6.7634819999999998</v>
      </c>
      <c r="M16" s="6">
        <v>24.479744</v>
      </c>
      <c r="N16" s="6">
        <v>9.3864330000000002</v>
      </c>
      <c r="O16" s="6">
        <v>1.3157894736842106</v>
      </c>
      <c r="P16" s="6">
        <v>45.435886000000004</v>
      </c>
      <c r="Q16" s="6">
        <f t="shared" si="0"/>
        <v>1.8560605045542962</v>
      </c>
      <c r="R16" s="6">
        <v>7.7856282999999999</v>
      </c>
      <c r="S16" s="6">
        <v>36.459240000000001</v>
      </c>
      <c r="T16" s="6">
        <f t="shared" si="1"/>
        <v>1.2974747330282901</v>
      </c>
      <c r="U16" s="6">
        <v>10.101656</v>
      </c>
      <c r="V16" s="6">
        <v>59.769905000000001</v>
      </c>
      <c r="W16" s="6">
        <f t="shared" si="2"/>
        <v>1.6393623399719797</v>
      </c>
      <c r="X16" s="6">
        <f t="shared" si="3"/>
        <v>0.71522299999999994</v>
      </c>
      <c r="Y16" s="6">
        <f t="shared" si="4"/>
        <v>-14.334018999999998</v>
      </c>
      <c r="Z16" s="6">
        <f t="shared" si="5"/>
        <v>7.0802549601768253E-2</v>
      </c>
      <c r="AA16" s="6">
        <f t="shared" si="5"/>
        <v>-0.23982000640623399</v>
      </c>
    </row>
    <row r="17" spans="1:27" x14ac:dyDescent="0.25">
      <c r="A17" s="3"/>
      <c r="B17" s="3" t="s">
        <v>26</v>
      </c>
      <c r="C17" s="3"/>
      <c r="D17" s="3">
        <v>1454</v>
      </c>
      <c r="E17" s="3">
        <v>6</v>
      </c>
      <c r="F17" s="3">
        <v>6</v>
      </c>
      <c r="G17" s="4">
        <v>0.2</v>
      </c>
      <c r="H17" s="3" t="s">
        <v>4</v>
      </c>
      <c r="I17" s="3">
        <v>65</v>
      </c>
      <c r="J17" s="3">
        <v>25</v>
      </c>
      <c r="K17" s="3">
        <v>2</v>
      </c>
      <c r="L17" s="6">
        <v>6.7634819999999998</v>
      </c>
      <c r="M17" s="6">
        <v>24.479744</v>
      </c>
      <c r="N17" s="6">
        <v>15.587455</v>
      </c>
      <c r="O17" s="6">
        <v>2.3026315789473686</v>
      </c>
      <c r="P17" s="6">
        <v>50.316000000000003</v>
      </c>
      <c r="Q17" s="6">
        <f t="shared" si="0"/>
        <v>2.0554136513845895</v>
      </c>
      <c r="R17" s="6">
        <v>7.7856282999999999</v>
      </c>
      <c r="S17" s="6">
        <v>36.459240000000001</v>
      </c>
      <c r="T17" s="6">
        <f t="shared" si="1"/>
        <v>2.3040749325266399</v>
      </c>
      <c r="U17" s="6">
        <v>17.938670999999999</v>
      </c>
      <c r="V17" s="6">
        <v>63.728940000000001</v>
      </c>
      <c r="W17" s="6">
        <f t="shared" si="2"/>
        <v>1.7479503138299097</v>
      </c>
      <c r="X17" s="6">
        <f t="shared" si="3"/>
        <v>2.3512159999999991</v>
      </c>
      <c r="Y17" s="6">
        <f t="shared" si="4"/>
        <v>-13.412939999999999</v>
      </c>
      <c r="Z17" s="6">
        <f t="shared" si="5"/>
        <v>0.13106968738096592</v>
      </c>
      <c r="AA17" s="6">
        <f t="shared" si="5"/>
        <v>-0.21046858774051472</v>
      </c>
    </row>
    <row r="18" spans="1:27" x14ac:dyDescent="0.25">
      <c r="A18" s="3"/>
      <c r="B18" s="3" t="s">
        <v>26</v>
      </c>
      <c r="C18" s="3"/>
      <c r="D18" s="3">
        <v>1454</v>
      </c>
      <c r="E18" s="3">
        <v>6</v>
      </c>
      <c r="F18" s="3">
        <v>6</v>
      </c>
      <c r="G18" s="4">
        <v>0.3</v>
      </c>
      <c r="H18" s="3" t="s">
        <v>4</v>
      </c>
      <c r="I18" s="3">
        <v>65</v>
      </c>
      <c r="J18" s="3">
        <v>25</v>
      </c>
      <c r="K18" s="3">
        <v>2</v>
      </c>
      <c r="L18" s="6">
        <v>6.7634819999999998</v>
      </c>
      <c r="M18" s="6">
        <v>24.479744</v>
      </c>
      <c r="N18" s="6">
        <v>22.709247999999999</v>
      </c>
      <c r="O18" s="6">
        <v>3.4210526315789473</v>
      </c>
      <c r="P18" s="6">
        <v>33.59207</v>
      </c>
      <c r="Q18" s="6">
        <f t="shared" si="0"/>
        <v>1.3722394319156279</v>
      </c>
      <c r="R18" s="6">
        <v>7.7856282999999999</v>
      </c>
      <c r="S18" s="6">
        <v>36.459240000000001</v>
      </c>
      <c r="T18" s="6">
        <f t="shared" si="1"/>
        <v>3.3763542243597731</v>
      </c>
      <c r="U18" s="6">
        <v>26.287039</v>
      </c>
      <c r="V18" s="6">
        <v>49.155315000000002</v>
      </c>
      <c r="W18" s="6">
        <f t="shared" si="2"/>
        <v>1.3482265401034141</v>
      </c>
      <c r="X18" s="6">
        <f t="shared" si="3"/>
        <v>3.5777910000000013</v>
      </c>
      <c r="Y18" s="6">
        <f t="shared" si="4"/>
        <v>-15.563245000000002</v>
      </c>
      <c r="Z18" s="6">
        <f t="shared" si="5"/>
        <v>0.13610475489460799</v>
      </c>
      <c r="AA18" s="6">
        <f t="shared" si="5"/>
        <v>-0.31661367646611566</v>
      </c>
    </row>
    <row r="19" spans="1:27" x14ac:dyDescent="0.25">
      <c r="A19" s="7" t="s">
        <v>92</v>
      </c>
      <c r="B19" s="5" t="s">
        <v>30</v>
      </c>
      <c r="C19" s="5">
        <v>100</v>
      </c>
      <c r="D19" s="5">
        <v>679</v>
      </c>
      <c r="E19" s="6">
        <v>16.5</v>
      </c>
      <c r="F19" s="6">
        <v>4.2</v>
      </c>
      <c r="G19" s="8">
        <v>0.1</v>
      </c>
      <c r="H19" s="5" t="s">
        <v>31</v>
      </c>
      <c r="I19" s="9"/>
      <c r="J19" s="5">
        <v>35</v>
      </c>
      <c r="K19" s="5">
        <v>3.5</v>
      </c>
      <c r="L19" s="6">
        <v>917</v>
      </c>
      <c r="M19" s="6">
        <v>21.8</v>
      </c>
      <c r="N19" s="6">
        <v>1606</v>
      </c>
      <c r="O19" s="6">
        <v>1.8821689259645464</v>
      </c>
      <c r="P19" s="6">
        <v>20</v>
      </c>
      <c r="Q19" s="6">
        <f t="shared" si="0"/>
        <v>0.9174311926605504</v>
      </c>
      <c r="R19" s="6">
        <v>959</v>
      </c>
      <c r="S19" s="6">
        <v>16.399999999999999</v>
      </c>
      <c r="T19" s="6">
        <f t="shared" si="1"/>
        <v>1.7997381700828874</v>
      </c>
      <c r="U19" s="6">
        <f>L19*O19</f>
        <v>1725.948905109489</v>
      </c>
      <c r="V19" s="6">
        <v>16.100000000000001</v>
      </c>
      <c r="W19" s="6">
        <f t="shared" si="2"/>
        <v>0.98170731707317094</v>
      </c>
      <c r="X19" s="6">
        <f t="shared" si="3"/>
        <v>119.94890510948903</v>
      </c>
      <c r="Y19" s="6">
        <f t="shared" si="4"/>
        <v>3.8999999999999986</v>
      </c>
      <c r="Z19" s="6">
        <f t="shared" si="5"/>
        <v>6.9497367363768991E-2</v>
      </c>
      <c r="AA19" s="6">
        <f t="shared" si="5"/>
        <v>0.2422360248447204</v>
      </c>
    </row>
    <row r="20" spans="1:27" x14ac:dyDescent="0.25">
      <c r="A20" s="7"/>
      <c r="B20" s="5" t="s">
        <v>30</v>
      </c>
      <c r="C20" s="5">
        <v>100</v>
      </c>
      <c r="D20" s="5">
        <v>679</v>
      </c>
      <c r="E20" s="6">
        <v>16.5</v>
      </c>
      <c r="F20" s="6">
        <v>4.2</v>
      </c>
      <c r="G20" s="8">
        <v>0.2</v>
      </c>
      <c r="H20" s="5" t="s">
        <v>31</v>
      </c>
      <c r="I20" s="9"/>
      <c r="J20" s="5">
        <v>35</v>
      </c>
      <c r="K20" s="5">
        <v>3.5</v>
      </c>
      <c r="L20" s="6">
        <v>917</v>
      </c>
      <c r="M20" s="6">
        <v>21.8</v>
      </c>
      <c r="N20" s="6">
        <v>3435</v>
      </c>
      <c r="O20" s="6">
        <v>4.1772679874869656</v>
      </c>
      <c r="P20" s="6">
        <v>16</v>
      </c>
      <c r="Q20" s="6">
        <f t="shared" si="0"/>
        <v>0.7339449541284403</v>
      </c>
      <c r="R20" s="6">
        <v>959</v>
      </c>
      <c r="S20" s="6">
        <v>16.399999999999999</v>
      </c>
      <c r="T20" s="6">
        <f t="shared" si="1"/>
        <v>3.9943219442393612</v>
      </c>
      <c r="U20" s="6">
        <f>L20*O20</f>
        <v>3830.5547445255474</v>
      </c>
      <c r="V20" s="6">
        <v>12.8</v>
      </c>
      <c r="W20" s="6">
        <f t="shared" si="2"/>
        <v>0.78048780487804892</v>
      </c>
      <c r="X20" s="6">
        <f t="shared" si="3"/>
        <v>395.55474452554745</v>
      </c>
      <c r="Y20" s="6">
        <f t="shared" si="4"/>
        <v>3.1999999999999993</v>
      </c>
      <c r="Z20" s="6">
        <f t="shared" si="5"/>
        <v>0.10326304436475059</v>
      </c>
      <c r="AA20" s="6">
        <f t="shared" si="5"/>
        <v>0.24999999999999994</v>
      </c>
    </row>
    <row r="21" spans="1:27" x14ac:dyDescent="0.25">
      <c r="A21" s="7"/>
      <c r="B21" s="5" t="s">
        <v>30</v>
      </c>
      <c r="C21" s="5">
        <v>100</v>
      </c>
      <c r="D21" s="5">
        <v>679</v>
      </c>
      <c r="E21" s="6">
        <v>16.5</v>
      </c>
      <c r="F21" s="6">
        <v>4.2</v>
      </c>
      <c r="G21" s="8">
        <v>0.3</v>
      </c>
      <c r="H21" s="5" t="s">
        <v>31</v>
      </c>
      <c r="I21" s="9"/>
      <c r="J21" s="5">
        <v>35</v>
      </c>
      <c r="K21" s="5">
        <v>3.5</v>
      </c>
      <c r="L21" s="6">
        <v>917</v>
      </c>
      <c r="M21" s="6">
        <v>21.8</v>
      </c>
      <c r="N21" s="6">
        <v>5642</v>
      </c>
      <c r="O21" s="6">
        <v>8.0813347236704907</v>
      </c>
      <c r="P21" s="6">
        <v>9.1999999999999993</v>
      </c>
      <c r="Q21" s="6">
        <f t="shared" si="0"/>
        <v>0.42201834862385318</v>
      </c>
      <c r="R21" s="6">
        <v>959</v>
      </c>
      <c r="S21" s="6">
        <v>16.399999999999999</v>
      </c>
      <c r="T21" s="6">
        <f t="shared" si="1"/>
        <v>7.7274076554805422</v>
      </c>
      <c r="U21" s="6">
        <f>L21*O21</f>
        <v>7410.5839416058398</v>
      </c>
      <c r="V21" s="6">
        <v>9.5299999999999994</v>
      </c>
      <c r="W21" s="6">
        <f t="shared" si="2"/>
        <v>0.58109756097560972</v>
      </c>
      <c r="X21" s="6">
        <f t="shared" si="3"/>
        <v>1768.5839416058398</v>
      </c>
      <c r="Y21" s="6">
        <f t="shared" si="4"/>
        <v>-0.33000000000000007</v>
      </c>
      <c r="Z21" s="6">
        <f t="shared" si="5"/>
        <v>0.23865648854961835</v>
      </c>
      <c r="AA21" s="6">
        <f t="shared" si="5"/>
        <v>-3.4627492130115435E-2</v>
      </c>
    </row>
    <row r="22" spans="1:27" x14ac:dyDescent="0.25">
      <c r="A22" s="3" t="s">
        <v>105</v>
      </c>
      <c r="B22" s="3" t="s">
        <v>43</v>
      </c>
      <c r="C22" s="3">
        <v>500</v>
      </c>
      <c r="D22" s="3">
        <v>3175</v>
      </c>
      <c r="E22" s="3">
        <v>19.899999999999999</v>
      </c>
      <c r="F22" s="3">
        <v>7.5</v>
      </c>
      <c r="G22" s="4">
        <v>0.1</v>
      </c>
      <c r="H22" s="3" t="s">
        <v>55</v>
      </c>
      <c r="I22" s="3">
        <v>65</v>
      </c>
      <c r="J22" s="3">
        <v>25</v>
      </c>
      <c r="K22" s="3">
        <v>1</v>
      </c>
      <c r="L22" s="6">
        <v>525.11126999999999</v>
      </c>
      <c r="M22" s="6">
        <v>22.975677000000001</v>
      </c>
      <c r="N22" s="6">
        <v>731.28179999999998</v>
      </c>
      <c r="O22" s="6">
        <f t="shared" ref="O22:O29" si="7">N22/L22</f>
        <v>1.3926225578818752</v>
      </c>
      <c r="P22" s="6">
        <v>25.773819</v>
      </c>
      <c r="Q22" s="6">
        <f t="shared" si="0"/>
        <v>1.1217871403745796</v>
      </c>
      <c r="R22" s="6">
        <v>543.39624000000003</v>
      </c>
      <c r="S22" s="6">
        <v>24.598483999999999</v>
      </c>
      <c r="T22" s="6">
        <f t="shared" si="1"/>
        <v>1.2222221854166675</v>
      </c>
      <c r="U22" s="6">
        <v>664.15093999999999</v>
      </c>
      <c r="V22" s="6">
        <v>27.945540999999999</v>
      </c>
      <c r="W22" s="6">
        <f t="shared" si="2"/>
        <v>1.1360676129472043</v>
      </c>
      <c r="X22" s="6">
        <f t="shared" si="3"/>
        <v>-67.130859999999984</v>
      </c>
      <c r="Y22" s="6">
        <f t="shared" si="4"/>
        <v>-2.171721999999999</v>
      </c>
      <c r="Z22" s="6">
        <f t="shared" si="5"/>
        <v>-0.10107771585778375</v>
      </c>
      <c r="AA22" s="6">
        <f t="shared" si="5"/>
        <v>-7.7712648325541422E-2</v>
      </c>
    </row>
    <row r="23" spans="1:27" x14ac:dyDescent="0.25">
      <c r="A23" s="3"/>
      <c r="B23" s="3" t="s">
        <v>43</v>
      </c>
      <c r="C23" s="3">
        <v>500</v>
      </c>
      <c r="D23" s="3">
        <v>3175</v>
      </c>
      <c r="E23" s="3">
        <v>19.899999999999999</v>
      </c>
      <c r="F23" s="3">
        <v>7.5</v>
      </c>
      <c r="G23" s="4">
        <v>0.2</v>
      </c>
      <c r="H23" s="3" t="s">
        <v>55</v>
      </c>
      <c r="I23" s="3">
        <v>65</v>
      </c>
      <c r="J23" s="3">
        <v>25</v>
      </c>
      <c r="K23" s="3">
        <v>1</v>
      </c>
      <c r="L23" s="6">
        <v>525.11126999999999</v>
      </c>
      <c r="M23" s="6">
        <v>22.975677000000001</v>
      </c>
      <c r="N23" s="6">
        <v>922.64009999999996</v>
      </c>
      <c r="O23" s="6">
        <f t="shared" si="7"/>
        <v>1.7570373227754186</v>
      </c>
      <c r="P23" s="6">
        <v>28.336480999999999</v>
      </c>
      <c r="Q23" s="6">
        <f t="shared" si="0"/>
        <v>1.2333251812340502</v>
      </c>
      <c r="R23" s="6">
        <v>543.39624000000003</v>
      </c>
      <c r="S23" s="6">
        <v>24.598483999999999</v>
      </c>
      <c r="T23" s="6">
        <f t="shared" si="1"/>
        <v>1.9166665562500025</v>
      </c>
      <c r="U23" s="6">
        <v>1041.5093999999999</v>
      </c>
      <c r="V23" s="6">
        <v>30.974585000000001</v>
      </c>
      <c r="W23" s="6">
        <f t="shared" si="2"/>
        <v>1.2592070714601762</v>
      </c>
      <c r="X23" s="6">
        <f t="shared" si="3"/>
        <v>118.86929999999995</v>
      </c>
      <c r="Y23" s="6">
        <f t="shared" si="4"/>
        <v>-2.638104000000002</v>
      </c>
      <c r="Z23" s="6">
        <f t="shared" si="5"/>
        <v>0.11413175915647038</v>
      </c>
      <c r="AA23" s="6">
        <f t="shared" si="5"/>
        <v>-8.5169954657988212E-2</v>
      </c>
    </row>
    <row r="24" spans="1:27" x14ac:dyDescent="0.25">
      <c r="A24" s="3"/>
      <c r="B24" s="3" t="s">
        <v>43</v>
      </c>
      <c r="C24" s="3">
        <v>500</v>
      </c>
      <c r="D24" s="3">
        <v>3175</v>
      </c>
      <c r="E24" s="3">
        <v>19.899999999999999</v>
      </c>
      <c r="F24" s="3">
        <v>7.5</v>
      </c>
      <c r="G24" s="4">
        <v>0.3</v>
      </c>
      <c r="H24" s="3" t="s">
        <v>55</v>
      </c>
      <c r="I24" s="3">
        <v>65</v>
      </c>
      <c r="J24" s="3">
        <v>25</v>
      </c>
      <c r="K24" s="3">
        <v>1</v>
      </c>
      <c r="L24" s="6">
        <v>525.11126999999999</v>
      </c>
      <c r="M24" s="6">
        <v>22.975677000000001</v>
      </c>
      <c r="N24" s="6">
        <v>1180.5621000000001</v>
      </c>
      <c r="O24" s="6">
        <f t="shared" si="7"/>
        <v>2.2482132215520725</v>
      </c>
      <c r="P24" s="6">
        <v>29.838280000000001</v>
      </c>
      <c r="Q24" s="6">
        <f t="shared" si="0"/>
        <v>1.298689914556163</v>
      </c>
      <c r="R24" s="6">
        <v>543.39624000000003</v>
      </c>
      <c r="S24" s="6">
        <v>24.598483999999999</v>
      </c>
      <c r="T24" s="6">
        <f t="shared" si="1"/>
        <v>2.2777776305555588</v>
      </c>
      <c r="U24" s="6">
        <v>1237.7357999999999</v>
      </c>
      <c r="V24" s="6">
        <v>32.213329999999999</v>
      </c>
      <c r="W24" s="6">
        <f t="shared" si="2"/>
        <v>1.3095656626644145</v>
      </c>
      <c r="X24" s="6">
        <f t="shared" si="3"/>
        <v>57.173699999999826</v>
      </c>
      <c r="Y24" s="6">
        <f t="shared" si="4"/>
        <v>-2.3750499999999981</v>
      </c>
      <c r="Z24" s="6">
        <f t="shared" si="5"/>
        <v>4.6192167989323595E-2</v>
      </c>
      <c r="AA24" s="6">
        <f t="shared" si="5"/>
        <v>-7.3728794880876899E-2</v>
      </c>
    </row>
    <row r="25" spans="1:27" x14ac:dyDescent="0.25">
      <c r="A25" s="3"/>
      <c r="B25" s="3" t="s">
        <v>43</v>
      </c>
      <c r="C25" s="3">
        <v>500</v>
      </c>
      <c r="D25" s="3">
        <v>3175</v>
      </c>
      <c r="E25" s="3">
        <v>19.899999999999999</v>
      </c>
      <c r="F25" s="3">
        <v>7.5</v>
      </c>
      <c r="G25" s="4">
        <v>0.4</v>
      </c>
      <c r="H25" s="3" t="s">
        <v>55</v>
      </c>
      <c r="I25" s="3">
        <v>65</v>
      </c>
      <c r="J25" s="3">
        <v>25</v>
      </c>
      <c r="K25" s="3">
        <v>1</v>
      </c>
      <c r="L25" s="6">
        <v>525.11126999999999</v>
      </c>
      <c r="M25" s="6">
        <v>22.975677000000001</v>
      </c>
      <c r="N25" s="6">
        <v>1567.9392</v>
      </c>
      <c r="O25" s="6">
        <f t="shared" si="7"/>
        <v>2.9859180131479564</v>
      </c>
      <c r="P25" s="6">
        <v>29.809066999999999</v>
      </c>
      <c r="Q25" s="6">
        <f t="shared" si="0"/>
        <v>1.297418439508877</v>
      </c>
      <c r="R25" s="6">
        <v>543.39624000000003</v>
      </c>
      <c r="S25" s="6">
        <v>24.598483999999999</v>
      </c>
      <c r="T25" s="6">
        <f t="shared" si="1"/>
        <v>2.7986111939236089</v>
      </c>
      <c r="U25" s="6">
        <v>1520.7547999999999</v>
      </c>
      <c r="V25" s="6">
        <v>31.978466000000001</v>
      </c>
      <c r="W25" s="6">
        <f t="shared" si="2"/>
        <v>1.3000177571918661</v>
      </c>
      <c r="X25" s="6">
        <f t="shared" si="3"/>
        <v>-47.184400000000096</v>
      </c>
      <c r="Y25" s="6">
        <f t="shared" si="4"/>
        <v>-2.1693990000000021</v>
      </c>
      <c r="Z25" s="6">
        <f t="shared" si="5"/>
        <v>-3.1026961085376878E-2</v>
      </c>
      <c r="AA25" s="6">
        <f t="shared" si="5"/>
        <v>-6.7839370406322874E-2</v>
      </c>
    </row>
    <row r="26" spans="1:27" x14ac:dyDescent="0.25">
      <c r="A26" s="3"/>
      <c r="B26" s="3" t="s">
        <v>43</v>
      </c>
      <c r="C26" s="3">
        <v>500</v>
      </c>
      <c r="D26" s="3">
        <v>1372</v>
      </c>
      <c r="E26" s="3">
        <v>19.899999999999999</v>
      </c>
      <c r="F26" s="3">
        <v>6.61</v>
      </c>
      <c r="G26" s="4">
        <v>0.1</v>
      </c>
      <c r="H26" s="3" t="s">
        <v>55</v>
      </c>
      <c r="I26" s="3">
        <v>65</v>
      </c>
      <c r="J26" s="3">
        <v>25</v>
      </c>
      <c r="K26" s="3">
        <v>1</v>
      </c>
      <c r="L26" s="6">
        <v>525.11126999999999</v>
      </c>
      <c r="M26" s="6">
        <v>22.975677000000001</v>
      </c>
      <c r="N26" s="6">
        <v>938.35393999999997</v>
      </c>
      <c r="O26" s="6">
        <f t="shared" si="7"/>
        <v>1.7869621042412591</v>
      </c>
      <c r="P26" s="6">
        <v>33.314774</v>
      </c>
      <c r="Q26" s="6">
        <f t="shared" si="0"/>
        <v>1.4500018432536286</v>
      </c>
      <c r="R26" s="6">
        <v>543.39624000000003</v>
      </c>
      <c r="S26" s="6">
        <v>24.598483999999999</v>
      </c>
      <c r="T26" s="6">
        <f t="shared" si="1"/>
        <v>1.8055555555555556</v>
      </c>
      <c r="U26" s="6">
        <v>981.13210000000004</v>
      </c>
      <c r="V26" s="6">
        <v>34.795789999999997</v>
      </c>
      <c r="W26" s="6">
        <f t="shared" si="2"/>
        <v>1.4145501812225501</v>
      </c>
      <c r="X26" s="6">
        <f t="shared" si="3"/>
        <v>42.778160000000071</v>
      </c>
      <c r="Y26" s="6">
        <f t="shared" si="4"/>
        <v>-1.4810159999999968</v>
      </c>
      <c r="Z26" s="6">
        <f t="shared" si="5"/>
        <v>4.3600815833056597E-2</v>
      </c>
      <c r="AA26" s="6">
        <f t="shared" si="5"/>
        <v>-4.2563080188723894E-2</v>
      </c>
    </row>
    <row r="27" spans="1:27" x14ac:dyDescent="0.25">
      <c r="A27" s="3"/>
      <c r="B27" s="3" t="s">
        <v>43</v>
      </c>
      <c r="C27" s="3">
        <v>500</v>
      </c>
      <c r="D27" s="3">
        <v>1372</v>
      </c>
      <c r="E27" s="3">
        <v>19.899999999999999</v>
      </c>
      <c r="F27" s="3">
        <v>6.61</v>
      </c>
      <c r="G27" s="4">
        <v>0.2</v>
      </c>
      <c r="H27" s="3" t="s">
        <v>55</v>
      </c>
      <c r="I27" s="3">
        <v>65</v>
      </c>
      <c r="J27" s="3">
        <v>25</v>
      </c>
      <c r="K27" s="3">
        <v>1</v>
      </c>
      <c r="L27" s="6">
        <v>525.11126999999999</v>
      </c>
      <c r="M27" s="6">
        <v>22.975677000000001</v>
      </c>
      <c r="N27" s="6">
        <v>1521.7092</v>
      </c>
      <c r="O27" s="6">
        <f t="shared" si="7"/>
        <v>2.8978795294185935</v>
      </c>
      <c r="P27" s="6">
        <v>45.067062</v>
      </c>
      <c r="Q27" s="6">
        <f t="shared" si="0"/>
        <v>1.9615118196517125</v>
      </c>
      <c r="R27" s="6">
        <v>543.39624000000003</v>
      </c>
      <c r="S27" s="6">
        <v>24.598483999999999</v>
      </c>
      <c r="T27" s="6">
        <f t="shared" si="1"/>
        <v>2.8541666022569463</v>
      </c>
      <c r="U27" s="6">
        <v>1550.9434000000001</v>
      </c>
      <c r="V27" s="6">
        <v>47.314900000000002</v>
      </c>
      <c r="W27" s="6">
        <f t="shared" si="2"/>
        <v>1.92348845563003</v>
      </c>
      <c r="X27" s="6">
        <f t="shared" si="3"/>
        <v>29.234200000000101</v>
      </c>
      <c r="Y27" s="6">
        <f t="shared" si="4"/>
        <v>-2.2478380000000016</v>
      </c>
      <c r="Z27" s="6">
        <f t="shared" si="5"/>
        <v>1.8849301657301032E-2</v>
      </c>
      <c r="AA27" s="6">
        <f t="shared" si="5"/>
        <v>-4.7508036580442982E-2</v>
      </c>
    </row>
    <row r="28" spans="1:27" x14ac:dyDescent="0.25">
      <c r="A28" s="3"/>
      <c r="B28" s="3" t="s">
        <v>43</v>
      </c>
      <c r="C28" s="3">
        <v>500</v>
      </c>
      <c r="D28" s="3">
        <v>1372</v>
      </c>
      <c r="E28" s="3">
        <v>19.899999999999999</v>
      </c>
      <c r="F28" s="3">
        <v>6.61</v>
      </c>
      <c r="G28" s="4">
        <v>0.3</v>
      </c>
      <c r="H28" s="3" t="s">
        <v>55</v>
      </c>
      <c r="I28" s="3">
        <v>65</v>
      </c>
      <c r="J28" s="3">
        <v>25</v>
      </c>
      <c r="K28" s="3">
        <v>1</v>
      </c>
      <c r="L28" s="6">
        <v>525.11126999999999</v>
      </c>
      <c r="M28" s="6">
        <v>22.975677000000001</v>
      </c>
      <c r="N28" s="6">
        <v>1901.6851999999999</v>
      </c>
      <c r="O28" s="6">
        <f t="shared" si="7"/>
        <v>3.6214899748771341</v>
      </c>
      <c r="P28" s="6">
        <v>61.649963</v>
      </c>
      <c r="Q28" s="6">
        <f t="shared" si="0"/>
        <v>2.6832707911066125</v>
      </c>
      <c r="R28" s="6">
        <v>543.39624000000003</v>
      </c>
      <c r="S28" s="6">
        <v>24.598483999999999</v>
      </c>
      <c r="T28" s="6">
        <f t="shared" si="1"/>
        <v>3.5347222866319425</v>
      </c>
      <c r="U28" s="6">
        <v>1920.7547999999999</v>
      </c>
      <c r="V28" s="6">
        <v>63.837150000000001</v>
      </c>
      <c r="W28" s="6">
        <f t="shared" si="2"/>
        <v>2.5951660273047721</v>
      </c>
      <c r="X28" s="6">
        <f t="shared" si="3"/>
        <v>19.069600000000037</v>
      </c>
      <c r="Y28" s="6">
        <f t="shared" si="4"/>
        <v>-2.1871870000000015</v>
      </c>
      <c r="Z28" s="6">
        <f t="shared" si="5"/>
        <v>9.9281803174460573E-3</v>
      </c>
      <c r="AA28" s="6">
        <f t="shared" si="5"/>
        <v>-3.4261977547556582E-2</v>
      </c>
    </row>
    <row r="29" spans="1:27" x14ac:dyDescent="0.25">
      <c r="A29" s="3"/>
      <c r="B29" s="3" t="s">
        <v>43</v>
      </c>
      <c r="C29" s="3">
        <v>500</v>
      </c>
      <c r="D29" s="3">
        <v>1372</v>
      </c>
      <c r="E29" s="3">
        <v>19.899999999999999</v>
      </c>
      <c r="F29" s="3">
        <v>6.61</v>
      </c>
      <c r="G29" s="4">
        <v>0.4</v>
      </c>
      <c r="H29" s="3" t="s">
        <v>55</v>
      </c>
      <c r="I29" s="3">
        <v>65</v>
      </c>
      <c r="J29" s="3">
        <v>25</v>
      </c>
      <c r="K29" s="3">
        <v>1</v>
      </c>
      <c r="L29" s="6">
        <v>525.11126999999999</v>
      </c>
      <c r="M29" s="6">
        <v>22.975677000000001</v>
      </c>
      <c r="N29" s="6">
        <v>2392.5907999999999</v>
      </c>
      <c r="O29" s="6">
        <f t="shared" si="7"/>
        <v>4.556350123660458</v>
      </c>
      <c r="P29" s="6">
        <v>69.160899999999998</v>
      </c>
      <c r="Q29" s="6">
        <f t="shared" si="0"/>
        <v>3.0101789818859306</v>
      </c>
      <c r="R29" s="6">
        <v>543.39624000000003</v>
      </c>
      <c r="S29" s="6">
        <v>24.598483999999999</v>
      </c>
      <c r="T29" s="6">
        <f t="shared" si="1"/>
        <v>4.5972222774305536</v>
      </c>
      <c r="U29" s="6">
        <v>2498.1133</v>
      </c>
      <c r="V29" s="6">
        <v>72.035544999999999</v>
      </c>
      <c r="W29" s="6">
        <f t="shared" si="2"/>
        <v>2.9284546559861169</v>
      </c>
      <c r="X29" s="6">
        <f t="shared" si="3"/>
        <v>105.52250000000004</v>
      </c>
      <c r="Y29" s="6">
        <f t="shared" si="4"/>
        <v>-2.874645000000001</v>
      </c>
      <c r="Z29" s="6">
        <f t="shared" si="5"/>
        <v>4.2240878346070231E-2</v>
      </c>
      <c r="AA29" s="6">
        <f t="shared" si="5"/>
        <v>-3.9905924221160557E-2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3"/>
  <sheetViews>
    <sheetView workbookViewId="0">
      <selection activeCell="L1" sqref="L1:O1"/>
    </sheetView>
  </sheetViews>
  <sheetFormatPr defaultRowHeight="13.8" x14ac:dyDescent="0.25"/>
  <cols>
    <col min="1" max="1" width="5.77734375" style="2" customWidth="1"/>
    <col min="2" max="2" width="13.5546875" style="2" customWidth="1"/>
    <col min="3" max="3" width="7.33203125" style="2" customWidth="1"/>
    <col min="4" max="5" width="6.44140625" style="2" customWidth="1"/>
    <col min="6" max="6" width="7.5546875" style="2" customWidth="1"/>
    <col min="7" max="7" width="7.44140625" style="2" customWidth="1"/>
    <col min="8" max="8" width="15.21875" style="2" customWidth="1"/>
    <col min="9" max="9" width="7.21875" style="2" customWidth="1"/>
    <col min="10" max="10" width="6.88671875" style="2" customWidth="1"/>
    <col min="11" max="11" width="6.77734375" style="2" customWidth="1"/>
    <col min="12" max="12" width="7.44140625" style="2" customWidth="1"/>
    <col min="13" max="13" width="6.88671875" style="2" customWidth="1"/>
    <col min="14" max="14" width="5.33203125" style="19" customWidth="1"/>
    <col min="15" max="15" width="5.5546875" style="19" customWidth="1"/>
    <col min="16" max="16" width="11.33203125" style="20" customWidth="1"/>
    <col min="17" max="17" width="12.21875" style="20" customWidth="1"/>
    <col min="18" max="16384" width="8.88671875" style="2"/>
  </cols>
  <sheetData>
    <row r="1" spans="1:17" s="17" customFormat="1" ht="37.799999999999997" thickBot="1" x14ac:dyDescent="0.3">
      <c r="A1" s="12" t="s">
        <v>67</v>
      </c>
      <c r="B1" s="1" t="s">
        <v>68</v>
      </c>
      <c r="C1" s="13" t="s">
        <v>69</v>
      </c>
      <c r="D1" s="14" t="s">
        <v>70</v>
      </c>
      <c r="E1" s="15" t="s">
        <v>71</v>
      </c>
      <c r="F1" s="15" t="s">
        <v>72</v>
      </c>
      <c r="G1" s="1" t="s">
        <v>73</v>
      </c>
      <c r="H1" s="1" t="s">
        <v>74</v>
      </c>
      <c r="I1" s="14" t="s">
        <v>75</v>
      </c>
      <c r="J1" s="14" t="s">
        <v>76</v>
      </c>
      <c r="K1" s="13" t="s">
        <v>77</v>
      </c>
      <c r="L1" s="74" t="s">
        <v>324</v>
      </c>
      <c r="M1" s="74" t="s">
        <v>325</v>
      </c>
      <c r="N1" s="74" t="s">
        <v>326</v>
      </c>
      <c r="O1" s="74" t="s">
        <v>327</v>
      </c>
      <c r="P1" s="6" t="s">
        <v>65</v>
      </c>
      <c r="Q1" s="6" t="s">
        <v>66</v>
      </c>
    </row>
    <row r="2" spans="1:17" x14ac:dyDescent="0.25">
      <c r="A2" s="3" t="s">
        <v>82</v>
      </c>
      <c r="B2" s="3" t="s">
        <v>1</v>
      </c>
      <c r="C2" s="3">
        <v>45</v>
      </c>
      <c r="D2" s="3">
        <v>420</v>
      </c>
      <c r="E2" s="3">
        <v>3.35</v>
      </c>
      <c r="F2" s="3">
        <v>3.35</v>
      </c>
      <c r="G2" s="4">
        <v>0.1</v>
      </c>
      <c r="H2" s="3" t="s">
        <v>2</v>
      </c>
      <c r="I2" s="3"/>
      <c r="J2" s="5">
        <v>35</v>
      </c>
      <c r="K2" s="3">
        <v>4</v>
      </c>
      <c r="L2" s="6">
        <v>6.82</v>
      </c>
      <c r="M2" s="6">
        <v>35.894736842105267</v>
      </c>
      <c r="N2" s="6">
        <v>1.1876832844574778</v>
      </c>
      <c r="O2" s="6">
        <v>1.0745705906996228</v>
      </c>
      <c r="P2" s="18"/>
      <c r="Q2" s="18"/>
    </row>
    <row r="3" spans="1:17" x14ac:dyDescent="0.25">
      <c r="A3" s="3"/>
      <c r="B3" s="3" t="s">
        <v>1</v>
      </c>
      <c r="C3" s="3">
        <v>45</v>
      </c>
      <c r="D3" s="3">
        <v>420</v>
      </c>
      <c r="E3" s="3">
        <v>3.35</v>
      </c>
      <c r="F3" s="3">
        <v>3.35</v>
      </c>
      <c r="G3" s="4">
        <v>0.2</v>
      </c>
      <c r="H3" s="3" t="s">
        <v>2</v>
      </c>
      <c r="I3" s="3">
        <v>60</v>
      </c>
      <c r="J3" s="5">
        <v>35</v>
      </c>
      <c r="K3" s="3">
        <v>4</v>
      </c>
      <c r="L3" s="6">
        <v>6.82</v>
      </c>
      <c r="M3" s="6">
        <v>35.894736842105267</v>
      </c>
      <c r="N3" s="6">
        <v>1.2683284457478006</v>
      </c>
      <c r="O3" s="6">
        <v>0.94874962477197677</v>
      </c>
      <c r="P3" s="18"/>
      <c r="Q3" s="18"/>
    </row>
    <row r="4" spans="1:17" x14ac:dyDescent="0.25">
      <c r="A4" s="3"/>
      <c r="B4" s="3" t="s">
        <v>1</v>
      </c>
      <c r="C4" s="3">
        <v>45</v>
      </c>
      <c r="D4" s="3">
        <v>420</v>
      </c>
      <c r="E4" s="3">
        <v>3.35</v>
      </c>
      <c r="F4" s="3">
        <v>3.35</v>
      </c>
      <c r="G4" s="4">
        <v>0.1</v>
      </c>
      <c r="H4" s="3" t="s">
        <v>2</v>
      </c>
      <c r="I4" s="3">
        <v>40</v>
      </c>
      <c r="J4" s="5">
        <v>35</v>
      </c>
      <c r="K4" s="3">
        <v>4</v>
      </c>
      <c r="L4" s="6">
        <v>6.82</v>
      </c>
      <c r="M4" s="6">
        <v>35.894736842105267</v>
      </c>
      <c r="N4" s="6">
        <v>1.063049853372434</v>
      </c>
      <c r="O4" s="6">
        <v>1.0801041290949864</v>
      </c>
      <c r="P4" s="18"/>
      <c r="Q4" s="18"/>
    </row>
    <row r="5" spans="1:17" x14ac:dyDescent="0.25">
      <c r="A5" s="3" t="s">
        <v>84</v>
      </c>
      <c r="B5" s="3" t="s">
        <v>10</v>
      </c>
      <c r="C5" s="3">
        <v>110</v>
      </c>
      <c r="D5" s="3"/>
      <c r="E5" s="3">
        <v>3.8</v>
      </c>
      <c r="F5" s="3">
        <v>3.8</v>
      </c>
      <c r="G5" s="4">
        <v>0.1</v>
      </c>
      <c r="H5" s="3" t="s">
        <v>11</v>
      </c>
      <c r="I5" s="3">
        <v>40</v>
      </c>
      <c r="J5" s="3">
        <v>25</v>
      </c>
      <c r="K5" s="3">
        <v>1</v>
      </c>
      <c r="L5" s="6">
        <v>590</v>
      </c>
      <c r="M5" s="6">
        <v>29.5</v>
      </c>
      <c r="N5" s="6">
        <v>1.423728813559322</v>
      </c>
      <c r="O5" s="6">
        <v>1.1389830508474577</v>
      </c>
      <c r="P5" s="18"/>
      <c r="Q5" s="18"/>
    </row>
    <row r="6" spans="1:17" x14ac:dyDescent="0.25">
      <c r="A6" s="3"/>
      <c r="B6" s="3" t="s">
        <v>12</v>
      </c>
      <c r="C6" s="3">
        <v>110</v>
      </c>
      <c r="D6" s="3"/>
      <c r="E6" s="3">
        <v>3.8</v>
      </c>
      <c r="F6" s="3">
        <v>3.8</v>
      </c>
      <c r="G6" s="4">
        <v>0.2</v>
      </c>
      <c r="H6" s="3" t="s">
        <v>11</v>
      </c>
      <c r="I6" s="3">
        <v>40</v>
      </c>
      <c r="J6" s="3">
        <v>25</v>
      </c>
      <c r="K6" s="3">
        <v>1</v>
      </c>
      <c r="L6" s="6">
        <v>590</v>
      </c>
      <c r="M6" s="6">
        <v>29.5</v>
      </c>
      <c r="N6" s="6">
        <v>1.8983050847457628</v>
      </c>
      <c r="O6" s="6">
        <v>1.309175920514319</v>
      </c>
      <c r="P6" s="18"/>
      <c r="Q6" s="18"/>
    </row>
    <row r="7" spans="1:17" x14ac:dyDescent="0.25">
      <c r="A7" s="3" t="s">
        <v>83</v>
      </c>
      <c r="B7" s="3" t="s">
        <v>12</v>
      </c>
      <c r="C7" s="3">
        <v>5700</v>
      </c>
      <c r="D7" s="3"/>
      <c r="E7" s="3">
        <v>3.8</v>
      </c>
      <c r="F7" s="3">
        <v>3.8</v>
      </c>
      <c r="G7" s="4">
        <v>0.1</v>
      </c>
      <c r="H7" s="3" t="s">
        <v>13</v>
      </c>
      <c r="I7" s="3">
        <v>450</v>
      </c>
      <c r="J7" s="3">
        <v>25</v>
      </c>
      <c r="K7" s="3">
        <v>1</v>
      </c>
      <c r="L7" s="6">
        <v>450</v>
      </c>
      <c r="M7" s="6">
        <v>15</v>
      </c>
      <c r="N7" s="6">
        <v>1.2</v>
      </c>
      <c r="O7" s="6">
        <v>1.5652173913043479</v>
      </c>
      <c r="P7" s="18"/>
      <c r="Q7" s="18"/>
    </row>
    <row r="8" spans="1:17" x14ac:dyDescent="0.25">
      <c r="A8" s="3"/>
      <c r="B8" s="3" t="s">
        <v>12</v>
      </c>
      <c r="C8" s="3">
        <v>860</v>
      </c>
      <c r="D8" s="3"/>
      <c r="E8" s="3">
        <v>3.8</v>
      </c>
      <c r="F8" s="3">
        <v>3.8</v>
      </c>
      <c r="G8" s="4">
        <v>0.1</v>
      </c>
      <c r="H8" s="3" t="s">
        <v>14</v>
      </c>
      <c r="I8" s="3">
        <v>450</v>
      </c>
      <c r="J8" s="3">
        <v>25</v>
      </c>
      <c r="K8" s="3">
        <v>1</v>
      </c>
      <c r="L8" s="6">
        <v>450</v>
      </c>
      <c r="M8" s="6">
        <v>15</v>
      </c>
      <c r="N8" s="6">
        <v>1.3777777777777778</v>
      </c>
      <c r="O8" s="6">
        <v>1.7971014492753623</v>
      </c>
      <c r="P8" s="18"/>
      <c r="Q8" s="18"/>
    </row>
    <row r="9" spans="1:17" x14ac:dyDescent="0.25">
      <c r="A9" s="3"/>
      <c r="B9" s="3" t="s">
        <v>12</v>
      </c>
      <c r="C9" s="3">
        <v>860</v>
      </c>
      <c r="D9" s="3"/>
      <c r="E9" s="3">
        <v>3.8</v>
      </c>
      <c r="F9" s="3">
        <v>3.8</v>
      </c>
      <c r="G9" s="4">
        <v>0.2</v>
      </c>
      <c r="H9" s="3" t="s">
        <v>14</v>
      </c>
      <c r="I9" s="3">
        <v>450</v>
      </c>
      <c r="J9" s="3">
        <v>25</v>
      </c>
      <c r="K9" s="3">
        <v>1</v>
      </c>
      <c r="L9" s="6">
        <v>450</v>
      </c>
      <c r="M9" s="6">
        <v>15</v>
      </c>
      <c r="N9" s="6">
        <v>1.3111111111111111</v>
      </c>
      <c r="O9" s="6">
        <v>1.9666666666666666</v>
      </c>
      <c r="P9" s="18"/>
      <c r="Q9" s="18"/>
    </row>
    <row r="10" spans="1:17" x14ac:dyDescent="0.25">
      <c r="A10" s="3" t="s">
        <v>85</v>
      </c>
      <c r="B10" s="3" t="s">
        <v>15</v>
      </c>
      <c r="C10" s="3">
        <v>900</v>
      </c>
      <c r="D10" s="3">
        <v>1370</v>
      </c>
      <c r="E10" s="6">
        <v>6.5</v>
      </c>
      <c r="F10" s="6">
        <v>6.5</v>
      </c>
      <c r="G10" s="4">
        <v>0.1</v>
      </c>
      <c r="H10" s="3" t="s">
        <v>3</v>
      </c>
      <c r="I10" s="3">
        <v>60</v>
      </c>
      <c r="J10" s="5">
        <v>25</v>
      </c>
      <c r="K10" s="5">
        <v>10</v>
      </c>
      <c r="L10" s="3">
        <v>74.45</v>
      </c>
      <c r="M10" s="6">
        <v>21.618421052631582</v>
      </c>
      <c r="N10" s="6">
        <f>4.12/3.78</f>
        <v>1.08994708994709</v>
      </c>
      <c r="O10" s="6">
        <f>89/74.45</f>
        <v>1.1954331766286097</v>
      </c>
      <c r="P10" s="18">
        <v>1.4052120592744093</v>
      </c>
      <c r="Q10" s="18">
        <v>8.8240889364484723</v>
      </c>
    </row>
    <row r="11" spans="1:17" x14ac:dyDescent="0.25">
      <c r="A11" s="3"/>
      <c r="B11" s="3" t="s">
        <v>15</v>
      </c>
      <c r="C11" s="3">
        <v>900</v>
      </c>
      <c r="D11" s="3">
        <v>1370</v>
      </c>
      <c r="E11" s="6">
        <v>6.5</v>
      </c>
      <c r="F11" s="6">
        <v>6.5</v>
      </c>
      <c r="G11" s="4">
        <v>0.2</v>
      </c>
      <c r="H11" s="3" t="s">
        <v>3</v>
      </c>
      <c r="I11" s="3">
        <v>60</v>
      </c>
      <c r="J11" s="5">
        <v>25</v>
      </c>
      <c r="K11" s="5">
        <v>10</v>
      </c>
      <c r="L11" s="3">
        <v>74.45</v>
      </c>
      <c r="M11" s="6">
        <v>21.618421052631582</v>
      </c>
      <c r="N11" s="6">
        <f>5.6/3.78</f>
        <v>1.4814814814814814</v>
      </c>
      <c r="O11" s="6">
        <f>135/74.45</f>
        <v>1.8132975151108126</v>
      </c>
      <c r="P11" s="18">
        <v>1.2500000000000211</v>
      </c>
      <c r="Q11" s="18">
        <v>18.299039780521266</v>
      </c>
    </row>
    <row r="12" spans="1:17" x14ac:dyDescent="0.25">
      <c r="A12" s="3"/>
      <c r="B12" s="3" t="s">
        <v>15</v>
      </c>
      <c r="C12" s="3">
        <v>900</v>
      </c>
      <c r="D12" s="3">
        <v>1370</v>
      </c>
      <c r="E12" s="6">
        <v>6.5</v>
      </c>
      <c r="F12" s="6">
        <v>6.5</v>
      </c>
      <c r="G12" s="4">
        <v>0.3</v>
      </c>
      <c r="H12" s="3" t="s">
        <v>3</v>
      </c>
      <c r="I12" s="3">
        <v>60</v>
      </c>
      <c r="J12" s="5">
        <v>25</v>
      </c>
      <c r="K12" s="5">
        <v>10</v>
      </c>
      <c r="L12" s="3">
        <v>74.45</v>
      </c>
      <c r="M12" s="6">
        <v>21.618421052631582</v>
      </c>
      <c r="N12" s="6">
        <f>8.9/3.78</f>
        <v>2.3544973544973549</v>
      </c>
      <c r="O12" s="6">
        <f>234/74.45</f>
        <v>3.1430490261920752</v>
      </c>
      <c r="P12" s="18">
        <v>5.6209343583678182</v>
      </c>
      <c r="Q12" s="18">
        <v>25.088748699859799</v>
      </c>
    </row>
    <row r="13" spans="1:17" x14ac:dyDescent="0.25">
      <c r="A13" s="3"/>
      <c r="B13" s="3" t="s">
        <v>15</v>
      </c>
      <c r="C13" s="3">
        <v>900</v>
      </c>
      <c r="D13" s="3">
        <v>1370</v>
      </c>
      <c r="E13" s="6">
        <v>6.5</v>
      </c>
      <c r="F13" s="6">
        <v>6.5</v>
      </c>
      <c r="G13" s="4">
        <v>0.4</v>
      </c>
      <c r="H13" s="3" t="s">
        <v>3</v>
      </c>
      <c r="I13" s="3">
        <v>60</v>
      </c>
      <c r="J13" s="5">
        <v>25</v>
      </c>
      <c r="K13" s="5">
        <v>10</v>
      </c>
      <c r="L13" s="3">
        <v>74.45</v>
      </c>
      <c r="M13" s="6">
        <v>21.618421052631582</v>
      </c>
      <c r="N13" s="6">
        <f>10.2/3.78</f>
        <v>2.6984126984126982</v>
      </c>
      <c r="O13" s="6">
        <f>340/74.45</f>
        <v>4.5668233713901945</v>
      </c>
      <c r="P13" s="18">
        <v>5.3250773993808203</v>
      </c>
      <c r="Q13" s="18">
        <v>40.912698412698411</v>
      </c>
    </row>
    <row r="14" spans="1:17" x14ac:dyDescent="0.25">
      <c r="A14" s="3" t="s">
        <v>86</v>
      </c>
      <c r="B14" s="3" t="s">
        <v>16</v>
      </c>
      <c r="C14" s="3">
        <v>2000</v>
      </c>
      <c r="D14" s="3">
        <v>33</v>
      </c>
      <c r="E14" s="3">
        <v>1.6</v>
      </c>
      <c r="F14" s="3">
        <v>9.6</v>
      </c>
      <c r="G14" s="4">
        <v>0.05</v>
      </c>
      <c r="H14" s="3" t="s">
        <v>2</v>
      </c>
      <c r="I14" s="3">
        <v>47.5</v>
      </c>
      <c r="J14" s="3">
        <v>30</v>
      </c>
      <c r="K14" s="3">
        <v>4</v>
      </c>
      <c r="L14" s="6">
        <v>5.59</v>
      </c>
      <c r="M14" s="6">
        <v>37.266666666666666</v>
      </c>
      <c r="N14" s="6">
        <v>1.2218246869409661</v>
      </c>
      <c r="O14" s="6">
        <v>0.96459843705865733</v>
      </c>
      <c r="P14" s="18">
        <v>8.6206896551705547E-2</v>
      </c>
      <c r="Q14" s="18">
        <v>1.8678160919540214</v>
      </c>
    </row>
    <row r="15" spans="1:17" x14ac:dyDescent="0.25">
      <c r="A15" s="3"/>
      <c r="B15" s="3" t="s">
        <v>16</v>
      </c>
      <c r="C15" s="3">
        <v>2000</v>
      </c>
      <c r="D15" s="3">
        <v>33</v>
      </c>
      <c r="E15" s="3">
        <v>1.6</v>
      </c>
      <c r="F15" s="3">
        <v>9.6</v>
      </c>
      <c r="G15" s="4">
        <v>0.1</v>
      </c>
      <c r="H15" s="3" t="s">
        <v>2</v>
      </c>
      <c r="I15" s="3">
        <v>47.5</v>
      </c>
      <c r="J15" s="3">
        <v>30</v>
      </c>
      <c r="K15" s="3">
        <v>4</v>
      </c>
      <c r="L15" s="6">
        <v>5.59</v>
      </c>
      <c r="M15" s="6">
        <v>37.266666666666666</v>
      </c>
      <c r="N15" s="6">
        <v>1.3488372093023255</v>
      </c>
      <c r="O15" s="6">
        <v>0.96345514950166111</v>
      </c>
      <c r="P15" s="18">
        <v>12.297872340425545</v>
      </c>
      <c r="Q15" s="18">
        <v>6.1563064942288994</v>
      </c>
    </row>
    <row r="16" spans="1:17" x14ac:dyDescent="0.25">
      <c r="A16" s="3"/>
      <c r="B16" s="3" t="s">
        <v>16</v>
      </c>
      <c r="C16" s="3">
        <v>2000</v>
      </c>
      <c r="D16" s="3">
        <v>33</v>
      </c>
      <c r="E16" s="3">
        <v>1.6</v>
      </c>
      <c r="F16" s="3">
        <v>9.6</v>
      </c>
      <c r="G16" s="4">
        <v>0.2</v>
      </c>
      <c r="H16" s="3" t="s">
        <v>2</v>
      </c>
      <c r="I16" s="3">
        <v>47.5</v>
      </c>
      <c r="J16" s="3">
        <v>30</v>
      </c>
      <c r="K16" s="3">
        <v>4</v>
      </c>
      <c r="L16" s="6">
        <v>5.59</v>
      </c>
      <c r="M16" s="6">
        <v>37.266666666666666</v>
      </c>
      <c r="N16" s="6">
        <v>2.1771019677996422</v>
      </c>
      <c r="O16" s="6">
        <v>0.88260890586471996</v>
      </c>
      <c r="P16" s="18">
        <v>16.44670050761421</v>
      </c>
      <c r="Q16" s="18">
        <v>31.016716752535682</v>
      </c>
    </row>
    <row r="17" spans="1:17" x14ac:dyDescent="0.25">
      <c r="A17" s="3" t="s">
        <v>87</v>
      </c>
      <c r="B17" s="3" t="s">
        <v>19</v>
      </c>
      <c r="C17" s="3">
        <v>3000</v>
      </c>
      <c r="D17" s="3">
        <v>325</v>
      </c>
      <c r="E17" s="3">
        <v>11</v>
      </c>
      <c r="F17" s="3">
        <v>11</v>
      </c>
      <c r="G17" s="4">
        <v>0.05</v>
      </c>
      <c r="H17" s="3" t="s">
        <v>18</v>
      </c>
      <c r="I17" s="3">
        <v>60</v>
      </c>
      <c r="J17" s="3">
        <v>35</v>
      </c>
      <c r="K17" s="3">
        <v>6</v>
      </c>
      <c r="L17" s="6">
        <v>0.71</v>
      </c>
      <c r="M17" s="6">
        <v>10.142857142857141</v>
      </c>
      <c r="N17" s="6">
        <v>1.2112676056338028</v>
      </c>
      <c r="O17" s="6">
        <v>1.211267605633803</v>
      </c>
      <c r="P17" s="18"/>
      <c r="Q17" s="18"/>
    </row>
    <row r="18" spans="1:17" x14ac:dyDescent="0.25">
      <c r="A18" s="3"/>
      <c r="B18" s="3" t="s">
        <v>19</v>
      </c>
      <c r="C18" s="3">
        <v>3000</v>
      </c>
      <c r="D18" s="3">
        <v>325</v>
      </c>
      <c r="E18" s="3">
        <v>11</v>
      </c>
      <c r="F18" s="3">
        <v>11</v>
      </c>
      <c r="G18" s="4">
        <v>0.15</v>
      </c>
      <c r="H18" s="3" t="s">
        <v>18</v>
      </c>
      <c r="I18" s="3">
        <v>60</v>
      </c>
      <c r="J18" s="3">
        <v>35</v>
      </c>
      <c r="K18" s="3">
        <v>6</v>
      </c>
      <c r="L18" s="6">
        <v>0.71</v>
      </c>
      <c r="M18" s="6">
        <v>10.142857142857141</v>
      </c>
      <c r="N18" s="6">
        <v>2.4225352112676055</v>
      </c>
      <c r="O18" s="6">
        <v>1.541613316261204</v>
      </c>
      <c r="P18" s="18"/>
      <c r="Q18" s="18"/>
    </row>
    <row r="19" spans="1:17" x14ac:dyDescent="0.25">
      <c r="A19" s="3"/>
      <c r="B19" s="3" t="s">
        <v>19</v>
      </c>
      <c r="C19" s="3">
        <v>3000</v>
      </c>
      <c r="D19" s="3">
        <v>325</v>
      </c>
      <c r="E19" s="3">
        <v>11</v>
      </c>
      <c r="F19" s="3">
        <v>11</v>
      </c>
      <c r="G19" s="4">
        <v>0.2</v>
      </c>
      <c r="H19" s="3" t="s">
        <v>18</v>
      </c>
      <c r="I19" s="3">
        <v>60</v>
      </c>
      <c r="J19" s="3">
        <v>35</v>
      </c>
      <c r="K19" s="3">
        <v>6</v>
      </c>
      <c r="L19" s="6">
        <v>0.71</v>
      </c>
      <c r="M19" s="6">
        <v>10.142857142857141</v>
      </c>
      <c r="N19" s="6">
        <v>3.408450704225352</v>
      </c>
      <c r="O19" s="6">
        <v>2.1690140845070429</v>
      </c>
      <c r="P19" s="18"/>
      <c r="Q19" s="18"/>
    </row>
    <row r="20" spans="1:17" x14ac:dyDescent="0.25">
      <c r="A20" s="3"/>
      <c r="B20" s="3" t="s">
        <v>19</v>
      </c>
      <c r="C20" s="3">
        <v>3000</v>
      </c>
      <c r="D20" s="3">
        <v>402</v>
      </c>
      <c r="E20" s="3">
        <v>11</v>
      </c>
      <c r="F20" s="3">
        <v>11</v>
      </c>
      <c r="G20" s="4">
        <v>0.2</v>
      </c>
      <c r="H20" s="3" t="s">
        <v>18</v>
      </c>
      <c r="I20" s="3">
        <v>60</v>
      </c>
      <c r="J20" s="3">
        <v>35</v>
      </c>
      <c r="K20" s="3">
        <v>6</v>
      </c>
      <c r="L20" s="6">
        <v>0.71</v>
      </c>
      <c r="M20" s="6">
        <v>10.142857142857141</v>
      </c>
      <c r="N20" s="6">
        <v>6.6197183098591559</v>
      </c>
      <c r="O20" s="6">
        <v>2.4388435878428472</v>
      </c>
      <c r="P20" s="18"/>
      <c r="Q20" s="18"/>
    </row>
    <row r="21" spans="1:17" x14ac:dyDescent="0.25">
      <c r="A21" s="3"/>
      <c r="B21" s="3" t="s">
        <v>19</v>
      </c>
      <c r="C21" s="3">
        <v>3000</v>
      </c>
      <c r="D21" s="3">
        <v>355</v>
      </c>
      <c r="E21" s="3">
        <v>11</v>
      </c>
      <c r="F21" s="3">
        <v>11</v>
      </c>
      <c r="G21" s="4">
        <v>0.2</v>
      </c>
      <c r="H21" s="3" t="s">
        <v>18</v>
      </c>
      <c r="I21" s="3">
        <v>60</v>
      </c>
      <c r="J21" s="3">
        <v>35</v>
      </c>
      <c r="K21" s="3">
        <v>6</v>
      </c>
      <c r="L21" s="6">
        <v>0.71</v>
      </c>
      <c r="M21" s="6">
        <v>10.142857142857141</v>
      </c>
      <c r="N21" s="6">
        <v>5.6056338028169019</v>
      </c>
      <c r="O21" s="6">
        <v>1.7836107554417417</v>
      </c>
      <c r="P21" s="18"/>
      <c r="Q21" s="18"/>
    </row>
    <row r="22" spans="1:17" ht="15" customHeight="1" x14ac:dyDescent="0.25">
      <c r="A22" s="3" t="s">
        <v>88</v>
      </c>
      <c r="B22" s="3" t="s">
        <v>9</v>
      </c>
      <c r="C22" s="3">
        <v>50000</v>
      </c>
      <c r="D22" s="3">
        <v>1500</v>
      </c>
      <c r="E22" s="3">
        <v>8.5</v>
      </c>
      <c r="F22" s="3">
        <v>5.5</v>
      </c>
      <c r="G22" s="4">
        <v>0.1</v>
      </c>
      <c r="H22" s="3" t="s">
        <v>2</v>
      </c>
      <c r="I22" s="3">
        <v>61.5</v>
      </c>
      <c r="J22" s="3">
        <v>35</v>
      </c>
      <c r="K22" s="3">
        <v>5</v>
      </c>
      <c r="L22" s="6">
        <v>8.92</v>
      </c>
      <c r="M22" s="6">
        <v>25.197740112994353</v>
      </c>
      <c r="N22" s="6">
        <v>1.0145739910313902</v>
      </c>
      <c r="O22" s="6">
        <v>1.0145739910313902</v>
      </c>
      <c r="P22" s="18">
        <v>17.289719626168225</v>
      </c>
      <c r="Q22" s="18">
        <v>8.4008097165992073</v>
      </c>
    </row>
    <row r="23" spans="1:17" x14ac:dyDescent="0.25">
      <c r="A23" s="3"/>
      <c r="B23" s="3" t="s">
        <v>9</v>
      </c>
      <c r="C23" s="3">
        <v>50000</v>
      </c>
      <c r="D23" s="3">
        <v>1500</v>
      </c>
      <c r="E23" s="3">
        <v>8.5</v>
      </c>
      <c r="F23" s="3">
        <v>5.5</v>
      </c>
      <c r="G23" s="4">
        <v>0.2</v>
      </c>
      <c r="H23" s="3" t="s">
        <v>4</v>
      </c>
      <c r="I23" s="3">
        <v>61.5</v>
      </c>
      <c r="J23" s="3">
        <v>35</v>
      </c>
      <c r="K23" s="3">
        <v>5</v>
      </c>
      <c r="L23" s="6">
        <v>8.92</v>
      </c>
      <c r="M23" s="6">
        <v>25.197740112994353</v>
      </c>
      <c r="N23" s="6">
        <v>1.1704035874439462</v>
      </c>
      <c r="O23" s="6">
        <v>1.0706017311502762</v>
      </c>
      <c r="P23" s="18">
        <v>11.034482758620685</v>
      </c>
      <c r="Q23" s="18">
        <v>10.000000000000002</v>
      </c>
    </row>
    <row r="24" spans="1:17" x14ac:dyDescent="0.25">
      <c r="A24" s="3"/>
      <c r="B24" s="3" t="s">
        <v>9</v>
      </c>
      <c r="C24" s="3">
        <v>50000</v>
      </c>
      <c r="D24" s="3">
        <v>1500</v>
      </c>
      <c r="E24" s="3">
        <v>8.5</v>
      </c>
      <c r="F24" s="3">
        <v>5.5</v>
      </c>
      <c r="G24" s="4">
        <v>0.3</v>
      </c>
      <c r="H24" s="3" t="s">
        <v>4</v>
      </c>
      <c r="I24" s="3">
        <v>61.5</v>
      </c>
      <c r="J24" s="3">
        <v>35</v>
      </c>
      <c r="K24" s="3">
        <v>5</v>
      </c>
      <c r="L24" s="6">
        <v>8.92</v>
      </c>
      <c r="M24" s="6">
        <v>25.197740112994353</v>
      </c>
      <c r="N24" s="6">
        <v>1.5022421524663678</v>
      </c>
      <c r="O24" s="6">
        <v>1.2814306553568535</v>
      </c>
      <c r="P24" s="18">
        <v>5.8956916099773542</v>
      </c>
      <c r="Q24" s="18">
        <v>9.4771241830065378</v>
      </c>
    </row>
    <row r="25" spans="1:17" x14ac:dyDescent="0.25">
      <c r="A25" s="3" t="s">
        <v>89</v>
      </c>
      <c r="B25" s="3" t="s">
        <v>19</v>
      </c>
      <c r="C25" s="3">
        <v>11000</v>
      </c>
      <c r="D25" s="3">
        <v>1250</v>
      </c>
      <c r="E25" s="3">
        <v>11</v>
      </c>
      <c r="F25" s="3">
        <v>11</v>
      </c>
      <c r="G25" s="4">
        <v>0.1</v>
      </c>
      <c r="H25" s="3" t="s">
        <v>21</v>
      </c>
      <c r="I25" s="3">
        <v>50</v>
      </c>
      <c r="J25" s="5">
        <v>25</v>
      </c>
      <c r="K25" s="5">
        <v>2</v>
      </c>
      <c r="L25" s="6">
        <v>6576</v>
      </c>
      <c r="M25" s="6">
        <v>12.26865671641791</v>
      </c>
      <c r="N25" s="6">
        <v>1.4294403892944039</v>
      </c>
      <c r="O25" s="6">
        <v>1.0837058679799159</v>
      </c>
      <c r="P25" s="18">
        <v>14.084833643843272</v>
      </c>
      <c r="Q25" s="18">
        <v>10.810203456530884</v>
      </c>
    </row>
    <row r="26" spans="1:17" x14ac:dyDescent="0.25">
      <c r="A26" s="3"/>
      <c r="B26" s="3" t="s">
        <v>22</v>
      </c>
      <c r="C26" s="3">
        <v>11000</v>
      </c>
      <c r="D26" s="3">
        <v>1250</v>
      </c>
      <c r="E26" s="3">
        <v>11</v>
      </c>
      <c r="F26" s="3">
        <v>11</v>
      </c>
      <c r="G26" s="4">
        <v>0.15</v>
      </c>
      <c r="H26" s="3" t="s">
        <v>23</v>
      </c>
      <c r="I26" s="3">
        <v>50</v>
      </c>
      <c r="J26" s="5">
        <v>25</v>
      </c>
      <c r="K26" s="5">
        <v>2</v>
      </c>
      <c r="L26" s="6">
        <v>6576</v>
      </c>
      <c r="M26" s="6">
        <v>12.26865671641791</v>
      </c>
      <c r="N26" s="6">
        <v>2.2907542579075426</v>
      </c>
      <c r="O26" s="6">
        <v>1.4178340441552457</v>
      </c>
      <c r="P26" s="18"/>
      <c r="Q26" s="18"/>
    </row>
    <row r="27" spans="1:17" x14ac:dyDescent="0.25">
      <c r="A27" s="3"/>
      <c r="B27" s="3" t="s">
        <v>22</v>
      </c>
      <c r="C27" s="3">
        <v>11000</v>
      </c>
      <c r="D27" s="3">
        <v>1250</v>
      </c>
      <c r="E27" s="3">
        <v>11</v>
      </c>
      <c r="F27" s="3">
        <v>11</v>
      </c>
      <c r="G27" s="4">
        <v>0.2</v>
      </c>
      <c r="H27" s="3" t="s">
        <v>23</v>
      </c>
      <c r="I27" s="3">
        <v>50</v>
      </c>
      <c r="J27" s="5">
        <v>25</v>
      </c>
      <c r="K27" s="5">
        <v>2</v>
      </c>
      <c r="L27" s="6">
        <v>6576</v>
      </c>
      <c r="M27" s="6">
        <v>12.26865671641791</v>
      </c>
      <c r="N27" s="6">
        <v>3.2343369829683697</v>
      </c>
      <c r="O27" s="6">
        <v>1.5561980456652122</v>
      </c>
      <c r="P27" s="18">
        <v>8.5635346570833608</v>
      </c>
      <c r="Q27" s="18">
        <v>44.213356730879603</v>
      </c>
    </row>
    <row r="28" spans="1:17" x14ac:dyDescent="0.25">
      <c r="A28" s="3"/>
      <c r="B28" s="3" t="s">
        <v>24</v>
      </c>
      <c r="C28" s="3">
        <v>11000</v>
      </c>
      <c r="D28" s="3">
        <v>1250</v>
      </c>
      <c r="E28" s="3">
        <v>11</v>
      </c>
      <c r="F28" s="3">
        <v>11</v>
      </c>
      <c r="G28" s="4">
        <v>0.2</v>
      </c>
      <c r="H28" s="3" t="s">
        <v>23</v>
      </c>
      <c r="I28" s="3">
        <v>50</v>
      </c>
      <c r="J28" s="5">
        <v>25</v>
      </c>
      <c r="K28" s="5">
        <v>2</v>
      </c>
      <c r="L28" s="6">
        <v>6576</v>
      </c>
      <c r="M28" s="6">
        <v>12.26865671641791</v>
      </c>
      <c r="N28" s="6">
        <v>1.1414233576642336</v>
      </c>
      <c r="O28" s="6">
        <v>0.76284653330178209</v>
      </c>
      <c r="P28" s="18">
        <v>54.667114104915186</v>
      </c>
      <c r="Q28" s="18">
        <v>34.86159640126089</v>
      </c>
    </row>
    <row r="29" spans="1:17" x14ac:dyDescent="0.25">
      <c r="A29" s="3" t="s">
        <v>90</v>
      </c>
      <c r="B29" s="3" t="s">
        <v>25</v>
      </c>
      <c r="C29" s="3"/>
      <c r="D29" s="3">
        <v>1454</v>
      </c>
      <c r="E29" s="3">
        <v>6</v>
      </c>
      <c r="F29" s="3">
        <v>6</v>
      </c>
      <c r="G29" s="4">
        <v>0.05</v>
      </c>
      <c r="H29" s="3" t="s">
        <v>4</v>
      </c>
      <c r="I29" s="3">
        <v>65</v>
      </c>
      <c r="J29" s="3">
        <v>25</v>
      </c>
      <c r="K29" s="3">
        <v>2</v>
      </c>
      <c r="L29" s="6">
        <v>7.6</v>
      </c>
      <c r="M29" s="6">
        <v>36.299999999999997</v>
      </c>
      <c r="N29" s="6">
        <v>1.1789473684210527</v>
      </c>
      <c r="O29" s="6">
        <v>1.2121212121212122</v>
      </c>
      <c r="P29" s="18">
        <v>14.503970355385814</v>
      </c>
      <c r="Q29" s="18">
        <v>16.96428571428573</v>
      </c>
    </row>
    <row r="30" spans="1:17" x14ac:dyDescent="0.25">
      <c r="A30" s="3"/>
      <c r="B30" s="3" t="s">
        <v>25</v>
      </c>
      <c r="C30" s="3"/>
      <c r="D30" s="3">
        <v>1454</v>
      </c>
      <c r="E30" s="3">
        <v>6</v>
      </c>
      <c r="F30" s="3">
        <v>6</v>
      </c>
      <c r="G30" s="4">
        <v>0.1</v>
      </c>
      <c r="H30" s="3" t="s">
        <v>4</v>
      </c>
      <c r="I30" s="3">
        <v>65</v>
      </c>
      <c r="J30" s="3">
        <v>25</v>
      </c>
      <c r="K30" s="3">
        <v>2</v>
      </c>
      <c r="L30" s="6">
        <v>7.6</v>
      </c>
      <c r="M30" s="6">
        <v>36.299999999999997</v>
      </c>
      <c r="N30" s="6">
        <v>1.3157894736842106</v>
      </c>
      <c r="O30" s="6">
        <v>1.6528925619834711</v>
      </c>
      <c r="P30" s="18">
        <v>24.967616310233158</v>
      </c>
      <c r="Q30" s="18">
        <v>5.600000000000005</v>
      </c>
    </row>
    <row r="31" spans="1:17" x14ac:dyDescent="0.25">
      <c r="A31" s="3"/>
      <c r="B31" s="3" t="s">
        <v>26</v>
      </c>
      <c r="C31" s="3"/>
      <c r="D31" s="3">
        <v>1454</v>
      </c>
      <c r="E31" s="3">
        <v>6</v>
      </c>
      <c r="F31" s="3">
        <v>6</v>
      </c>
      <c r="G31" s="4">
        <v>0.2</v>
      </c>
      <c r="H31" s="3" t="s">
        <v>4</v>
      </c>
      <c r="I31" s="3">
        <v>65</v>
      </c>
      <c r="J31" s="3">
        <v>25</v>
      </c>
      <c r="K31" s="3">
        <v>2</v>
      </c>
      <c r="L31" s="6">
        <v>7.6</v>
      </c>
      <c r="M31" s="6">
        <v>36.299999999999997</v>
      </c>
      <c r="N31" s="6">
        <v>2.3026315789473686</v>
      </c>
      <c r="O31" s="6">
        <v>1.7796143250688705</v>
      </c>
      <c r="P31" s="18">
        <v>8.7678673694558444</v>
      </c>
      <c r="Q31" s="18">
        <v>15.257142857142858</v>
      </c>
    </row>
    <row r="32" spans="1:17" x14ac:dyDescent="0.25">
      <c r="A32" s="3"/>
      <c r="B32" s="3" t="s">
        <v>26</v>
      </c>
      <c r="C32" s="3"/>
      <c r="D32" s="3">
        <v>1454</v>
      </c>
      <c r="E32" s="3">
        <v>6</v>
      </c>
      <c r="F32" s="3">
        <v>6</v>
      </c>
      <c r="G32" s="4">
        <v>0.3</v>
      </c>
      <c r="H32" s="3" t="s">
        <v>4</v>
      </c>
      <c r="I32" s="3">
        <v>65</v>
      </c>
      <c r="J32" s="3">
        <v>25</v>
      </c>
      <c r="K32" s="3">
        <v>2</v>
      </c>
      <c r="L32" s="6">
        <v>7.6</v>
      </c>
      <c r="M32" s="6">
        <v>36.299999999999997</v>
      </c>
      <c r="N32" s="6">
        <v>3.4210526315789473</v>
      </c>
      <c r="O32" s="6">
        <v>1.3471074380165291</v>
      </c>
      <c r="P32" s="18">
        <v>27.035377397845473</v>
      </c>
      <c r="Q32" s="18">
        <v>13.653846153846155</v>
      </c>
    </row>
    <row r="33" spans="1:17" x14ac:dyDescent="0.25">
      <c r="A33" s="3" t="s">
        <v>91</v>
      </c>
      <c r="B33" s="3" t="s">
        <v>27</v>
      </c>
      <c r="C33" s="3">
        <v>27.5</v>
      </c>
      <c r="D33" s="3">
        <v>180</v>
      </c>
      <c r="E33" s="3">
        <v>5.2</v>
      </c>
      <c r="F33" s="3">
        <v>5.2</v>
      </c>
      <c r="G33" s="4">
        <v>2E-3</v>
      </c>
      <c r="H33" s="3" t="s">
        <v>7</v>
      </c>
      <c r="I33" s="3">
        <v>0.2</v>
      </c>
      <c r="J33" s="3">
        <v>25</v>
      </c>
      <c r="K33" s="3">
        <v>1</v>
      </c>
      <c r="L33" s="6">
        <v>1770</v>
      </c>
      <c r="M33" s="6">
        <v>3</v>
      </c>
      <c r="N33" s="6">
        <v>0.31898305084745765</v>
      </c>
      <c r="O33" s="6">
        <v>3.4666666666666668</v>
      </c>
      <c r="P33" s="18"/>
      <c r="Q33" s="18"/>
    </row>
    <row r="34" spans="1:17" x14ac:dyDescent="0.25">
      <c r="A34" s="3"/>
      <c r="B34" s="3" t="s">
        <v>27</v>
      </c>
      <c r="C34" s="3">
        <v>27.5</v>
      </c>
      <c r="D34" s="3">
        <v>180</v>
      </c>
      <c r="E34" s="3">
        <v>5.2</v>
      </c>
      <c r="F34" s="3">
        <v>5.2</v>
      </c>
      <c r="G34" s="4">
        <v>0.05</v>
      </c>
      <c r="H34" s="3" t="s">
        <v>7</v>
      </c>
      <c r="I34" s="3">
        <v>0.2</v>
      </c>
      <c r="J34" s="3">
        <v>25</v>
      </c>
      <c r="K34" s="3">
        <v>1</v>
      </c>
      <c r="L34" s="6">
        <v>1770</v>
      </c>
      <c r="M34" s="6">
        <v>3</v>
      </c>
      <c r="N34" s="6">
        <v>0.33135593220338982</v>
      </c>
      <c r="O34" s="6">
        <v>4.25</v>
      </c>
      <c r="P34" s="18"/>
      <c r="Q34" s="18"/>
    </row>
    <row r="35" spans="1:17" x14ac:dyDescent="0.25">
      <c r="A35" s="3"/>
      <c r="B35" s="3" t="s">
        <v>27</v>
      </c>
      <c r="C35" s="3">
        <v>27.5</v>
      </c>
      <c r="D35" s="3">
        <v>180</v>
      </c>
      <c r="E35" s="3">
        <v>5.2</v>
      </c>
      <c r="F35" s="3">
        <v>5.2</v>
      </c>
      <c r="G35" s="4">
        <v>0.1</v>
      </c>
      <c r="H35" s="3" t="s">
        <v>8</v>
      </c>
      <c r="I35" s="3">
        <v>0.2</v>
      </c>
      <c r="J35" s="3">
        <v>25</v>
      </c>
      <c r="K35" s="3">
        <v>1</v>
      </c>
      <c r="L35" s="6">
        <v>1770</v>
      </c>
      <c r="M35" s="6">
        <v>3</v>
      </c>
      <c r="N35" s="6">
        <v>0.22988700564971754</v>
      </c>
      <c r="O35" s="6">
        <v>5.2166666666666668</v>
      </c>
      <c r="P35" s="18"/>
      <c r="Q35" s="18"/>
    </row>
    <row r="36" spans="1:17" x14ac:dyDescent="0.25">
      <c r="A36" s="3"/>
      <c r="B36" s="3" t="s">
        <v>27</v>
      </c>
      <c r="C36" s="3">
        <v>27.5</v>
      </c>
      <c r="D36" s="3">
        <v>180</v>
      </c>
      <c r="E36" s="3">
        <v>5.2</v>
      </c>
      <c r="F36" s="3">
        <v>5.2</v>
      </c>
      <c r="G36" s="4">
        <v>0.15</v>
      </c>
      <c r="H36" s="3" t="s">
        <v>8</v>
      </c>
      <c r="I36" s="3">
        <v>0.2</v>
      </c>
      <c r="J36" s="3">
        <v>25</v>
      </c>
      <c r="K36" s="3">
        <v>1</v>
      </c>
      <c r="L36" s="6">
        <v>1770</v>
      </c>
      <c r="M36" s="6">
        <v>3</v>
      </c>
      <c r="N36" s="6">
        <v>0.27209039548022596</v>
      </c>
      <c r="O36" s="6">
        <v>3.7333333333333329</v>
      </c>
      <c r="P36" s="18"/>
      <c r="Q36" s="18"/>
    </row>
    <row r="37" spans="1:17" x14ac:dyDescent="0.25">
      <c r="A37" s="7" t="s">
        <v>92</v>
      </c>
      <c r="B37" s="5" t="s">
        <v>30</v>
      </c>
      <c r="C37" s="5">
        <v>100</v>
      </c>
      <c r="D37" s="5">
        <v>679</v>
      </c>
      <c r="E37" s="6">
        <v>16.5</v>
      </c>
      <c r="F37" s="6">
        <v>4.2</v>
      </c>
      <c r="G37" s="8">
        <v>0.1</v>
      </c>
      <c r="H37" s="5" t="s">
        <v>31</v>
      </c>
      <c r="I37" s="9"/>
      <c r="J37" s="5">
        <v>35</v>
      </c>
      <c r="K37" s="5">
        <v>3.5</v>
      </c>
      <c r="L37" s="6">
        <v>959</v>
      </c>
      <c r="M37" s="6">
        <v>14.708588957055214</v>
      </c>
      <c r="N37" s="6">
        <v>1.8821689259645464</v>
      </c>
      <c r="O37" s="6">
        <v>1.0141935039081689</v>
      </c>
      <c r="P37" s="18">
        <v>27.678571428571431</v>
      </c>
      <c r="Q37" s="18">
        <v>11.024930747922438</v>
      </c>
    </row>
    <row r="38" spans="1:17" x14ac:dyDescent="0.25">
      <c r="A38" s="7"/>
      <c r="B38" s="5" t="s">
        <v>30</v>
      </c>
      <c r="C38" s="5">
        <v>100</v>
      </c>
      <c r="D38" s="5">
        <v>679</v>
      </c>
      <c r="E38" s="6">
        <v>16.5</v>
      </c>
      <c r="F38" s="6">
        <v>4.2</v>
      </c>
      <c r="G38" s="8">
        <v>0.2</v>
      </c>
      <c r="H38" s="5" t="s">
        <v>31</v>
      </c>
      <c r="I38" s="9"/>
      <c r="J38" s="5">
        <v>35</v>
      </c>
      <c r="K38" s="5">
        <v>3.5</v>
      </c>
      <c r="L38" s="6">
        <v>959</v>
      </c>
      <c r="M38" s="6">
        <v>14.708588957055214</v>
      </c>
      <c r="N38" s="6">
        <v>4.1772679874869656</v>
      </c>
      <c r="O38" s="6">
        <v>0.867381760459077</v>
      </c>
      <c r="P38" s="18">
        <v>31.629392971246006</v>
      </c>
      <c r="Q38" s="18">
        <v>14.253619570644032</v>
      </c>
    </row>
    <row r="39" spans="1:17" x14ac:dyDescent="0.25">
      <c r="A39" s="7"/>
      <c r="B39" s="5" t="s">
        <v>30</v>
      </c>
      <c r="C39" s="5">
        <v>100</v>
      </c>
      <c r="D39" s="5">
        <v>679</v>
      </c>
      <c r="E39" s="6">
        <v>16.5</v>
      </c>
      <c r="F39" s="6">
        <v>4.2</v>
      </c>
      <c r="G39" s="8">
        <v>0.3</v>
      </c>
      <c r="H39" s="5" t="s">
        <v>31</v>
      </c>
      <c r="I39" s="9"/>
      <c r="J39" s="5">
        <v>35</v>
      </c>
      <c r="K39" s="5">
        <v>3.5</v>
      </c>
      <c r="L39" s="6">
        <v>959</v>
      </c>
      <c r="M39" s="6">
        <v>14.708588957055214</v>
      </c>
      <c r="N39" s="6">
        <v>8.0813347236704907</v>
      </c>
      <c r="O39" s="6">
        <v>0.78059707256787547</v>
      </c>
      <c r="P39" s="18">
        <v>24.231242312423124</v>
      </c>
      <c r="Q39" s="18">
        <v>27.200000000000006</v>
      </c>
    </row>
    <row r="40" spans="1:17" x14ac:dyDescent="0.25">
      <c r="A40" s="7" t="s">
        <v>93</v>
      </c>
      <c r="B40" s="5" t="s">
        <v>33</v>
      </c>
      <c r="C40" s="3"/>
      <c r="D40" s="5">
        <v>384</v>
      </c>
      <c r="E40" s="6">
        <v>16.399999999999999</v>
      </c>
      <c r="F40" s="6">
        <v>5.5</v>
      </c>
      <c r="G40" s="8">
        <v>0.05</v>
      </c>
      <c r="H40" s="5" t="s">
        <v>32</v>
      </c>
      <c r="I40" s="9"/>
      <c r="J40" s="5">
        <v>30</v>
      </c>
      <c r="K40" s="5">
        <v>3</v>
      </c>
      <c r="L40" s="6">
        <v>7.1</v>
      </c>
      <c r="M40" s="6">
        <v>72.400000000000006</v>
      </c>
      <c r="N40" s="6">
        <v>4.126760563380282</v>
      </c>
      <c r="O40" s="6">
        <v>0.98480662983425404</v>
      </c>
      <c r="P40" s="18"/>
      <c r="Q40" s="18"/>
    </row>
    <row r="41" spans="1:17" x14ac:dyDescent="0.25">
      <c r="A41" s="7"/>
      <c r="B41" s="5" t="s">
        <v>33</v>
      </c>
      <c r="C41" s="3"/>
      <c r="D41" s="5">
        <v>384</v>
      </c>
      <c r="E41" s="6">
        <v>16.399999999999999</v>
      </c>
      <c r="F41" s="6">
        <v>5.5</v>
      </c>
      <c r="G41" s="8">
        <v>0.1</v>
      </c>
      <c r="H41" s="5" t="s">
        <v>32</v>
      </c>
      <c r="I41" s="9"/>
      <c r="J41" s="5">
        <v>30</v>
      </c>
      <c r="K41" s="5">
        <v>3</v>
      </c>
      <c r="L41" s="6">
        <v>7.1</v>
      </c>
      <c r="M41" s="6">
        <v>72.400000000000006</v>
      </c>
      <c r="N41" s="6">
        <v>5.76056338028169</v>
      </c>
      <c r="O41" s="6">
        <v>2.4033149171270716</v>
      </c>
      <c r="P41" s="18"/>
      <c r="Q41" s="18"/>
    </row>
    <row r="42" spans="1:17" x14ac:dyDescent="0.25">
      <c r="A42" s="7"/>
      <c r="B42" s="5" t="s">
        <v>33</v>
      </c>
      <c r="C42" s="3"/>
      <c r="D42" s="5">
        <v>384</v>
      </c>
      <c r="E42" s="6">
        <v>16.399999999999999</v>
      </c>
      <c r="F42" s="6">
        <v>5.5</v>
      </c>
      <c r="G42" s="8">
        <v>0.16</v>
      </c>
      <c r="H42" s="5" t="s">
        <v>32</v>
      </c>
      <c r="I42" s="9"/>
      <c r="J42" s="5">
        <v>30</v>
      </c>
      <c r="K42" s="5">
        <v>3</v>
      </c>
      <c r="L42" s="6">
        <v>7.1</v>
      </c>
      <c r="M42" s="6">
        <v>72.400000000000006</v>
      </c>
      <c r="N42" s="6">
        <v>14.366197183098592</v>
      </c>
      <c r="O42" s="6">
        <v>0.87845303867403313</v>
      </c>
      <c r="P42" s="18"/>
      <c r="Q42" s="18"/>
    </row>
    <row r="43" spans="1:17" x14ac:dyDescent="0.25">
      <c r="A43" s="7"/>
      <c r="B43" s="5" t="s">
        <v>33</v>
      </c>
      <c r="C43" s="3"/>
      <c r="D43" s="5">
        <v>384</v>
      </c>
      <c r="E43" s="6">
        <v>16.399999999999999</v>
      </c>
      <c r="F43" s="6">
        <v>5.5</v>
      </c>
      <c r="G43" s="8">
        <v>0.23</v>
      </c>
      <c r="H43" s="5" t="s">
        <v>32</v>
      </c>
      <c r="I43" s="9"/>
      <c r="J43" s="5">
        <v>30</v>
      </c>
      <c r="K43" s="5">
        <v>3</v>
      </c>
      <c r="L43" s="6">
        <v>7.1</v>
      </c>
      <c r="M43" s="6">
        <v>72.400000000000006</v>
      </c>
      <c r="N43" s="6">
        <v>14.07042253521127</v>
      </c>
      <c r="O43" s="6">
        <v>3.1353591160220989E-2</v>
      </c>
      <c r="P43" s="18"/>
      <c r="Q43" s="18"/>
    </row>
    <row r="44" spans="1:17" x14ac:dyDescent="0.25">
      <c r="A44" s="7"/>
      <c r="B44" s="5" t="s">
        <v>33</v>
      </c>
      <c r="C44" s="3"/>
      <c r="D44" s="5">
        <v>384</v>
      </c>
      <c r="E44" s="6">
        <v>16.399999999999999</v>
      </c>
      <c r="F44" s="6">
        <v>5.5</v>
      </c>
      <c r="G44" s="8">
        <v>0.59</v>
      </c>
      <c r="H44" s="5" t="s">
        <v>32</v>
      </c>
      <c r="I44" s="9"/>
      <c r="J44" s="5">
        <v>30</v>
      </c>
      <c r="K44" s="5">
        <v>3</v>
      </c>
      <c r="L44" s="6">
        <v>7.1</v>
      </c>
      <c r="M44" s="6">
        <v>72.400000000000006</v>
      </c>
      <c r="N44" s="6">
        <v>23.239436619718312</v>
      </c>
      <c r="O44" s="6">
        <v>8.9779005524861875E-3</v>
      </c>
      <c r="P44" s="18"/>
      <c r="Q44" s="18"/>
    </row>
    <row r="45" spans="1:17" x14ac:dyDescent="0.25">
      <c r="A45" s="7" t="s">
        <v>94</v>
      </c>
      <c r="B45" s="5" t="s">
        <v>29</v>
      </c>
      <c r="C45" s="3">
        <v>120</v>
      </c>
      <c r="D45" s="5">
        <v>1350</v>
      </c>
      <c r="E45" s="6">
        <v>11.6</v>
      </c>
      <c r="F45" s="6">
        <v>3.4</v>
      </c>
      <c r="G45" s="8">
        <v>0.1</v>
      </c>
      <c r="H45" s="3" t="s">
        <v>4</v>
      </c>
      <c r="I45" s="9"/>
      <c r="J45" s="5">
        <v>35</v>
      </c>
      <c r="K45" s="5">
        <v>5</v>
      </c>
      <c r="L45" s="6">
        <v>8</v>
      </c>
      <c r="M45" s="6">
        <v>33.333333333333336</v>
      </c>
      <c r="N45" s="6">
        <v>1.5625</v>
      </c>
      <c r="O45" s="6">
        <v>1.5</v>
      </c>
      <c r="P45" s="18"/>
      <c r="Q45" s="18"/>
    </row>
    <row r="46" spans="1:17" x14ac:dyDescent="0.25">
      <c r="A46" s="7"/>
      <c r="B46" s="5" t="s">
        <v>29</v>
      </c>
      <c r="C46" s="3">
        <v>120</v>
      </c>
      <c r="D46" s="5">
        <v>1350</v>
      </c>
      <c r="E46" s="6">
        <v>11.6</v>
      </c>
      <c r="F46" s="6">
        <v>3.4</v>
      </c>
      <c r="G46" s="8">
        <v>0.2</v>
      </c>
      <c r="H46" s="3" t="s">
        <v>4</v>
      </c>
      <c r="I46" s="9"/>
      <c r="J46" s="5">
        <v>35</v>
      </c>
      <c r="K46" s="5">
        <v>5</v>
      </c>
      <c r="L46" s="6">
        <v>8</v>
      </c>
      <c r="M46" s="6">
        <v>33.333333333333336</v>
      </c>
      <c r="N46" s="6">
        <v>2.3125</v>
      </c>
      <c r="O46" s="6">
        <v>1.85</v>
      </c>
      <c r="P46" s="18"/>
      <c r="Q46" s="18"/>
    </row>
    <row r="47" spans="1:17" x14ac:dyDescent="0.25">
      <c r="A47" s="7"/>
      <c r="B47" s="5" t="s">
        <v>29</v>
      </c>
      <c r="C47" s="3">
        <v>120</v>
      </c>
      <c r="D47" s="5">
        <v>1350</v>
      </c>
      <c r="E47" s="6">
        <v>11.6</v>
      </c>
      <c r="F47" s="6">
        <v>3.4</v>
      </c>
      <c r="G47" s="8">
        <v>0.3</v>
      </c>
      <c r="H47" s="3" t="s">
        <v>4</v>
      </c>
      <c r="I47" s="9"/>
      <c r="J47" s="5">
        <v>35</v>
      </c>
      <c r="K47" s="5">
        <v>5</v>
      </c>
      <c r="L47" s="6">
        <v>8</v>
      </c>
      <c r="M47" s="6">
        <v>33.333333333333336</v>
      </c>
      <c r="N47" s="6">
        <v>3.25</v>
      </c>
      <c r="O47" s="6">
        <v>1.7333333333333332</v>
      </c>
      <c r="P47" s="18"/>
      <c r="Q47" s="18"/>
    </row>
    <row r="48" spans="1:17" x14ac:dyDescent="0.25">
      <c r="A48" s="7"/>
      <c r="B48" s="5" t="s">
        <v>29</v>
      </c>
      <c r="C48" s="3">
        <v>120</v>
      </c>
      <c r="D48" s="5">
        <v>1350</v>
      </c>
      <c r="E48" s="6">
        <v>11.6</v>
      </c>
      <c r="F48" s="6">
        <v>3.4</v>
      </c>
      <c r="G48" s="8">
        <v>0.4</v>
      </c>
      <c r="H48" s="3" t="s">
        <v>4</v>
      </c>
      <c r="I48" s="9"/>
      <c r="J48" s="5">
        <v>35</v>
      </c>
      <c r="K48" s="5">
        <v>5</v>
      </c>
      <c r="L48" s="6">
        <v>8</v>
      </c>
      <c r="M48" s="6">
        <v>33.333333333333336</v>
      </c>
      <c r="N48" s="6">
        <v>5.625</v>
      </c>
      <c r="O48" s="6">
        <v>1.2857142857142856</v>
      </c>
      <c r="P48" s="18"/>
      <c r="Q48" s="18"/>
    </row>
    <row r="49" spans="1:17" x14ac:dyDescent="0.25">
      <c r="A49" s="7" t="s">
        <v>95</v>
      </c>
      <c r="B49" s="5" t="s">
        <v>28</v>
      </c>
      <c r="C49" s="5">
        <v>70</v>
      </c>
      <c r="D49" s="5">
        <v>350</v>
      </c>
      <c r="E49" s="6">
        <v>7.5</v>
      </c>
      <c r="F49" s="6">
        <v>3</v>
      </c>
      <c r="G49" s="8">
        <v>0.1</v>
      </c>
      <c r="H49" s="5" t="s">
        <v>35</v>
      </c>
      <c r="I49" s="9">
        <v>100</v>
      </c>
      <c r="J49" s="5">
        <v>35</v>
      </c>
      <c r="K49" s="5">
        <v>5</v>
      </c>
      <c r="L49" s="6">
        <v>105</v>
      </c>
      <c r="M49" s="6">
        <v>23</v>
      </c>
      <c r="N49" s="6">
        <v>1.0952380952380953</v>
      </c>
      <c r="O49" s="6">
        <v>1.0869565217391306</v>
      </c>
      <c r="P49" s="18"/>
      <c r="Q49" s="18"/>
    </row>
    <row r="50" spans="1:17" x14ac:dyDescent="0.25">
      <c r="A50" s="7"/>
      <c r="B50" s="5" t="s">
        <v>28</v>
      </c>
      <c r="C50" s="5">
        <v>70</v>
      </c>
      <c r="D50" s="5">
        <v>350</v>
      </c>
      <c r="E50" s="6">
        <v>7.5</v>
      </c>
      <c r="F50" s="6">
        <v>3</v>
      </c>
      <c r="G50" s="8">
        <v>0.17</v>
      </c>
      <c r="H50" s="5" t="s">
        <v>35</v>
      </c>
      <c r="I50" s="9">
        <v>100</v>
      </c>
      <c r="J50" s="5">
        <v>35</v>
      </c>
      <c r="K50" s="5">
        <v>5</v>
      </c>
      <c r="L50" s="6">
        <v>105</v>
      </c>
      <c r="M50" s="6">
        <v>23</v>
      </c>
      <c r="N50" s="6">
        <v>1.1904761904761905</v>
      </c>
      <c r="O50" s="6">
        <v>1.2939958592132503</v>
      </c>
      <c r="P50" s="18"/>
      <c r="Q50" s="18"/>
    </row>
    <row r="51" spans="1:17" x14ac:dyDescent="0.25">
      <c r="A51" s="7"/>
      <c r="B51" s="5" t="s">
        <v>28</v>
      </c>
      <c r="C51" s="5">
        <v>70</v>
      </c>
      <c r="D51" s="5">
        <v>350</v>
      </c>
      <c r="E51" s="6">
        <v>7.5</v>
      </c>
      <c r="F51" s="6">
        <v>3</v>
      </c>
      <c r="G51" s="8">
        <v>0.28000000000000003</v>
      </c>
      <c r="H51" s="5" t="s">
        <v>35</v>
      </c>
      <c r="I51" s="9">
        <v>100</v>
      </c>
      <c r="J51" s="5">
        <v>35</v>
      </c>
      <c r="K51" s="5">
        <v>5</v>
      </c>
      <c r="L51" s="6">
        <v>105</v>
      </c>
      <c r="M51" s="6">
        <v>23</v>
      </c>
      <c r="N51" s="6">
        <v>1.2857142857142858</v>
      </c>
      <c r="O51" s="6">
        <v>1.5863689776733254</v>
      </c>
      <c r="P51" s="18"/>
      <c r="Q51" s="18"/>
    </row>
    <row r="52" spans="1:17" x14ac:dyDescent="0.25">
      <c r="A52" s="7"/>
      <c r="B52" s="5" t="s">
        <v>28</v>
      </c>
      <c r="C52" s="5">
        <v>70</v>
      </c>
      <c r="D52" s="5">
        <v>350</v>
      </c>
      <c r="E52" s="6">
        <v>7.5</v>
      </c>
      <c r="F52" s="6">
        <v>3</v>
      </c>
      <c r="G52" s="8">
        <v>0.37</v>
      </c>
      <c r="H52" s="5" t="s">
        <v>35</v>
      </c>
      <c r="I52" s="9">
        <v>100</v>
      </c>
      <c r="J52" s="5">
        <v>35</v>
      </c>
      <c r="K52" s="5">
        <v>5</v>
      </c>
      <c r="L52" s="6">
        <v>105</v>
      </c>
      <c r="M52" s="6">
        <v>23</v>
      </c>
      <c r="N52" s="6">
        <v>3.6857142857142855</v>
      </c>
      <c r="O52" s="6">
        <v>0.43478260869565216</v>
      </c>
      <c r="P52" s="18"/>
      <c r="Q52" s="18"/>
    </row>
    <row r="53" spans="1:17" x14ac:dyDescent="0.25">
      <c r="A53" s="7"/>
      <c r="B53" s="5" t="s">
        <v>34</v>
      </c>
      <c r="C53" s="5">
        <v>40</v>
      </c>
      <c r="D53" s="5">
        <v>417</v>
      </c>
      <c r="E53" s="6">
        <v>7.5</v>
      </c>
      <c r="F53" s="6">
        <v>3</v>
      </c>
      <c r="G53" s="8">
        <v>0.09</v>
      </c>
      <c r="H53" s="5" t="s">
        <v>35</v>
      </c>
      <c r="I53" s="9">
        <v>100</v>
      </c>
      <c r="J53" s="5">
        <v>35</v>
      </c>
      <c r="K53" s="5">
        <v>5</v>
      </c>
      <c r="L53" s="6">
        <v>105</v>
      </c>
      <c r="M53" s="6">
        <v>23</v>
      </c>
      <c r="N53" s="6">
        <v>1.4285714285714286</v>
      </c>
      <c r="O53" s="6">
        <v>1.3913043478260869</v>
      </c>
      <c r="P53" s="18"/>
      <c r="Q53" s="18"/>
    </row>
    <row r="54" spans="1:17" x14ac:dyDescent="0.25">
      <c r="A54" s="7"/>
      <c r="B54" s="5" t="s">
        <v>34</v>
      </c>
      <c r="C54" s="5">
        <v>40</v>
      </c>
      <c r="D54" s="5">
        <v>417</v>
      </c>
      <c r="E54" s="6">
        <v>7.5</v>
      </c>
      <c r="F54" s="6">
        <v>3</v>
      </c>
      <c r="G54" s="8">
        <v>0.18</v>
      </c>
      <c r="H54" s="5" t="s">
        <v>35</v>
      </c>
      <c r="I54" s="9">
        <v>100</v>
      </c>
      <c r="J54" s="5">
        <v>35</v>
      </c>
      <c r="K54" s="5">
        <v>5</v>
      </c>
      <c r="L54" s="6">
        <v>105</v>
      </c>
      <c r="M54" s="6">
        <v>23</v>
      </c>
      <c r="N54" s="6">
        <v>1.5714285714285714</v>
      </c>
      <c r="O54" s="6">
        <v>1.6086956521739131</v>
      </c>
      <c r="P54" s="18"/>
      <c r="Q54" s="18"/>
    </row>
    <row r="55" spans="1:17" x14ac:dyDescent="0.25">
      <c r="A55" s="7"/>
      <c r="B55" s="5" t="s">
        <v>36</v>
      </c>
      <c r="C55" s="5">
        <v>40</v>
      </c>
      <c r="D55" s="5">
        <v>417</v>
      </c>
      <c r="E55" s="6">
        <v>7.5</v>
      </c>
      <c r="F55" s="6">
        <v>3</v>
      </c>
      <c r="G55" s="8">
        <v>0.3</v>
      </c>
      <c r="H55" s="5" t="s">
        <v>35</v>
      </c>
      <c r="I55" s="9">
        <v>100</v>
      </c>
      <c r="J55" s="5">
        <v>35</v>
      </c>
      <c r="K55" s="5">
        <v>5</v>
      </c>
      <c r="L55" s="6">
        <v>105</v>
      </c>
      <c r="M55" s="6">
        <v>23</v>
      </c>
      <c r="N55" s="6">
        <v>2.0476190476190474</v>
      </c>
      <c r="O55" s="6">
        <v>2.4347826086956523</v>
      </c>
      <c r="P55" s="18"/>
      <c r="Q55" s="18"/>
    </row>
    <row r="56" spans="1:17" x14ac:dyDescent="0.25">
      <c r="A56" s="7"/>
      <c r="B56" s="5" t="s">
        <v>36</v>
      </c>
      <c r="C56" s="5">
        <v>40</v>
      </c>
      <c r="D56" s="5">
        <v>417</v>
      </c>
      <c r="E56" s="6">
        <v>7.5</v>
      </c>
      <c r="F56" s="6">
        <v>3</v>
      </c>
      <c r="G56" s="8">
        <v>0.36</v>
      </c>
      <c r="H56" s="5" t="s">
        <v>35</v>
      </c>
      <c r="I56" s="9">
        <v>100</v>
      </c>
      <c r="J56" s="5">
        <v>35</v>
      </c>
      <c r="K56" s="5">
        <v>5</v>
      </c>
      <c r="L56" s="6">
        <v>105</v>
      </c>
      <c r="M56" s="6">
        <v>23</v>
      </c>
      <c r="N56" s="6">
        <v>5.0476190476190474</v>
      </c>
      <c r="O56" s="6">
        <v>0.52173913043478259</v>
      </c>
      <c r="P56" s="18"/>
      <c r="Q56" s="18"/>
    </row>
    <row r="57" spans="1:17" x14ac:dyDescent="0.25">
      <c r="A57" s="3" t="s">
        <v>96</v>
      </c>
      <c r="B57" s="3" t="s">
        <v>41</v>
      </c>
      <c r="C57" s="3">
        <v>650</v>
      </c>
      <c r="D57" s="3">
        <v>1300</v>
      </c>
      <c r="E57" s="3">
        <v>10.7</v>
      </c>
      <c r="F57" s="3">
        <v>6</v>
      </c>
      <c r="G57" s="4">
        <v>0.1</v>
      </c>
      <c r="H57" s="3" t="s">
        <v>42</v>
      </c>
      <c r="I57" s="3">
        <v>10</v>
      </c>
      <c r="J57" s="3">
        <v>30</v>
      </c>
      <c r="K57" s="3">
        <v>3</v>
      </c>
      <c r="L57" s="6">
        <v>9.5</v>
      </c>
      <c r="M57" s="6">
        <v>22</v>
      </c>
      <c r="N57" s="6">
        <v>1.9473684210526316</v>
      </c>
      <c r="O57" s="6">
        <v>1.2863636363636364</v>
      </c>
      <c r="P57" s="18"/>
      <c r="Q57" s="18"/>
    </row>
    <row r="58" spans="1:17" x14ac:dyDescent="0.25">
      <c r="A58" s="3"/>
      <c r="B58" s="3" t="s">
        <v>41</v>
      </c>
      <c r="C58" s="3">
        <v>650</v>
      </c>
      <c r="D58" s="3">
        <v>1300</v>
      </c>
      <c r="E58" s="3">
        <v>10.7</v>
      </c>
      <c r="F58" s="3">
        <v>6</v>
      </c>
      <c r="G58" s="4">
        <v>0.2</v>
      </c>
      <c r="H58" s="3" t="s">
        <v>42</v>
      </c>
      <c r="I58" s="3">
        <v>10</v>
      </c>
      <c r="J58" s="3">
        <v>30</v>
      </c>
      <c r="K58" s="3">
        <v>3</v>
      </c>
      <c r="L58" s="6">
        <v>9.5</v>
      </c>
      <c r="M58" s="6">
        <v>22</v>
      </c>
      <c r="N58" s="6">
        <v>3.0842105263157897</v>
      </c>
      <c r="O58" s="6">
        <v>1.3409090909090908</v>
      </c>
      <c r="P58" s="18"/>
      <c r="Q58" s="18"/>
    </row>
    <row r="59" spans="1:17" x14ac:dyDescent="0.25">
      <c r="A59" s="3"/>
      <c r="B59" s="3" t="s">
        <v>41</v>
      </c>
      <c r="C59" s="3">
        <v>650</v>
      </c>
      <c r="D59" s="3">
        <v>1300</v>
      </c>
      <c r="E59" s="3">
        <v>10.7</v>
      </c>
      <c r="F59" s="3">
        <v>6</v>
      </c>
      <c r="G59" s="4">
        <v>0.3</v>
      </c>
      <c r="H59" s="3" t="s">
        <v>42</v>
      </c>
      <c r="I59" s="3">
        <v>10</v>
      </c>
      <c r="J59" s="3">
        <v>30</v>
      </c>
      <c r="K59" s="3">
        <v>3</v>
      </c>
      <c r="L59" s="6">
        <v>9.5</v>
      </c>
      <c r="M59" s="6">
        <v>22</v>
      </c>
      <c r="N59" s="6">
        <v>4.2105263157894735</v>
      </c>
      <c r="O59" s="6">
        <v>1.3272727272727272</v>
      </c>
      <c r="P59" s="18"/>
      <c r="Q59" s="18"/>
    </row>
    <row r="60" spans="1:17" x14ac:dyDescent="0.25">
      <c r="A60" s="3" t="s">
        <v>97</v>
      </c>
      <c r="B60" s="3" t="s">
        <v>40</v>
      </c>
      <c r="C60" s="3">
        <v>100</v>
      </c>
      <c r="D60" s="3">
        <v>1590</v>
      </c>
      <c r="E60" s="6">
        <v>8.5</v>
      </c>
      <c r="F60" s="6">
        <v>8.5</v>
      </c>
      <c r="G60" s="4">
        <v>0.375</v>
      </c>
      <c r="H60" s="3" t="s">
        <v>2</v>
      </c>
      <c r="I60" s="3">
        <v>55</v>
      </c>
      <c r="J60" s="10">
        <v>35</v>
      </c>
      <c r="K60" s="10">
        <v>2</v>
      </c>
      <c r="L60" s="6">
        <v>8.4</v>
      </c>
      <c r="M60" s="6">
        <v>38.18181818181818</v>
      </c>
      <c r="N60" s="6">
        <v>4.7619047619047619</v>
      </c>
      <c r="O60" s="6">
        <v>2.3809523809523809</v>
      </c>
      <c r="P60" s="18"/>
      <c r="Q60" s="18"/>
    </row>
    <row r="61" spans="1:17" x14ac:dyDescent="0.25">
      <c r="A61" s="3"/>
      <c r="B61" s="3" t="s">
        <v>40</v>
      </c>
      <c r="C61" s="3">
        <v>100</v>
      </c>
      <c r="D61" s="3">
        <v>1118</v>
      </c>
      <c r="E61" s="6">
        <v>8.5</v>
      </c>
      <c r="F61" s="6">
        <v>8.5</v>
      </c>
      <c r="G61" s="4">
        <v>0.33300000000000002</v>
      </c>
      <c r="H61" s="3" t="s">
        <v>4</v>
      </c>
      <c r="I61" s="3">
        <v>55</v>
      </c>
      <c r="J61" s="10">
        <v>35</v>
      </c>
      <c r="K61" s="10">
        <v>2</v>
      </c>
      <c r="L61" s="6">
        <v>8.4</v>
      </c>
      <c r="M61" s="6">
        <v>38.18181818181818</v>
      </c>
      <c r="N61" s="6">
        <v>3.1666666666666665</v>
      </c>
      <c r="O61" s="6">
        <v>1.2011494252873565</v>
      </c>
      <c r="P61" s="18"/>
      <c r="Q61" s="18"/>
    </row>
    <row r="62" spans="1:17" x14ac:dyDescent="0.25">
      <c r="A62" s="3"/>
      <c r="B62" s="3" t="s">
        <v>40</v>
      </c>
      <c r="C62" s="3">
        <v>100</v>
      </c>
      <c r="D62" s="3">
        <v>1118</v>
      </c>
      <c r="E62" s="6">
        <v>8.5</v>
      </c>
      <c r="F62" s="6">
        <v>8.5</v>
      </c>
      <c r="G62" s="4">
        <v>0.375</v>
      </c>
      <c r="H62" s="3" t="s">
        <v>4</v>
      </c>
      <c r="I62" s="3">
        <v>55</v>
      </c>
      <c r="J62" s="10">
        <v>35</v>
      </c>
      <c r="K62" s="10">
        <v>2</v>
      </c>
      <c r="L62" s="6">
        <v>8.4</v>
      </c>
      <c r="M62" s="6">
        <v>38.18181818181818</v>
      </c>
      <c r="N62" s="6">
        <v>6.1904761904761898</v>
      </c>
      <c r="O62" s="6">
        <v>1.2380952380952379</v>
      </c>
      <c r="P62" s="18"/>
      <c r="Q62" s="18"/>
    </row>
    <row r="63" spans="1:17" x14ac:dyDescent="0.25">
      <c r="A63" s="3" t="s">
        <v>99</v>
      </c>
      <c r="B63" s="3" t="s">
        <v>43</v>
      </c>
      <c r="C63" s="3">
        <v>250</v>
      </c>
      <c r="D63" s="3">
        <v>2770</v>
      </c>
      <c r="E63" s="6">
        <v>12</v>
      </c>
      <c r="F63" s="6">
        <v>12</v>
      </c>
      <c r="G63" s="4">
        <v>0.08</v>
      </c>
      <c r="H63" s="3" t="s">
        <v>44</v>
      </c>
      <c r="I63" s="3"/>
      <c r="J63" s="3">
        <v>35</v>
      </c>
      <c r="K63" s="3">
        <v>3</v>
      </c>
      <c r="L63" s="6">
        <v>10</v>
      </c>
      <c r="M63" s="6">
        <v>54</v>
      </c>
      <c r="N63" s="6">
        <v>1.4</v>
      </c>
      <c r="O63" s="6">
        <v>0.98148148148148151</v>
      </c>
      <c r="P63" s="18"/>
      <c r="Q63" s="18"/>
    </row>
    <row r="64" spans="1:17" x14ac:dyDescent="0.25">
      <c r="A64" s="3"/>
      <c r="B64" s="3" t="s">
        <v>43</v>
      </c>
      <c r="C64" s="3">
        <v>250</v>
      </c>
      <c r="D64" s="3">
        <v>2770</v>
      </c>
      <c r="E64" s="6">
        <v>12</v>
      </c>
      <c r="F64" s="6">
        <v>12</v>
      </c>
      <c r="G64" s="4">
        <v>0.16</v>
      </c>
      <c r="H64" s="3" t="s">
        <v>45</v>
      </c>
      <c r="I64" s="3"/>
      <c r="J64" s="3">
        <v>35</v>
      </c>
      <c r="K64" s="3">
        <v>3</v>
      </c>
      <c r="L64" s="6">
        <v>10</v>
      </c>
      <c r="M64" s="6">
        <v>54</v>
      </c>
      <c r="N64" s="6">
        <v>2.9</v>
      </c>
      <c r="O64" s="6">
        <v>1</v>
      </c>
      <c r="P64" s="18"/>
      <c r="Q64" s="18"/>
    </row>
    <row r="65" spans="1:17" x14ac:dyDescent="0.25">
      <c r="A65" s="3"/>
      <c r="B65" s="3" t="s">
        <v>43</v>
      </c>
      <c r="C65" s="3">
        <v>250</v>
      </c>
      <c r="D65" s="3">
        <v>2770</v>
      </c>
      <c r="E65" s="6">
        <v>12</v>
      </c>
      <c r="F65" s="6">
        <v>12</v>
      </c>
      <c r="G65" s="4">
        <v>0.24</v>
      </c>
      <c r="H65" s="3" t="s">
        <v>45</v>
      </c>
      <c r="I65" s="3"/>
      <c r="J65" s="3">
        <v>35</v>
      </c>
      <c r="K65" s="3">
        <v>3</v>
      </c>
      <c r="L65" s="6">
        <v>10</v>
      </c>
      <c r="M65" s="6">
        <v>54</v>
      </c>
      <c r="N65" s="6">
        <v>5</v>
      </c>
      <c r="O65" s="6">
        <v>0.92592592592592593</v>
      </c>
      <c r="P65" s="18"/>
      <c r="Q65" s="18"/>
    </row>
    <row r="66" spans="1:17" x14ac:dyDescent="0.25">
      <c r="A66" s="3"/>
      <c r="B66" s="3" t="s">
        <v>0</v>
      </c>
      <c r="C66" s="3">
        <v>100</v>
      </c>
      <c r="D66" s="3">
        <v>950</v>
      </c>
      <c r="E66" s="3"/>
      <c r="F66" s="11"/>
      <c r="G66" s="4">
        <v>0.08</v>
      </c>
      <c r="H66" s="3" t="s">
        <v>45</v>
      </c>
      <c r="I66" s="3"/>
      <c r="J66" s="3">
        <v>35</v>
      </c>
      <c r="K66" s="3">
        <v>3</v>
      </c>
      <c r="L66" s="6">
        <v>10</v>
      </c>
      <c r="M66" s="6">
        <v>54</v>
      </c>
      <c r="N66" s="6">
        <v>1.2</v>
      </c>
      <c r="O66" s="6">
        <v>1.2407407407407407</v>
      </c>
      <c r="P66" s="18"/>
      <c r="Q66" s="18"/>
    </row>
    <row r="67" spans="1:17" x14ac:dyDescent="0.25">
      <c r="A67" s="3"/>
      <c r="B67" s="3" t="s">
        <v>0</v>
      </c>
      <c r="C67" s="3">
        <v>100</v>
      </c>
      <c r="D67" s="3">
        <v>950</v>
      </c>
      <c r="E67" s="3"/>
      <c r="F67" s="11"/>
      <c r="G67" s="4">
        <v>0.16</v>
      </c>
      <c r="H67" s="3" t="s">
        <v>45</v>
      </c>
      <c r="I67" s="3"/>
      <c r="J67" s="3">
        <v>35</v>
      </c>
      <c r="K67" s="3">
        <v>3</v>
      </c>
      <c r="L67" s="6">
        <v>10</v>
      </c>
      <c r="M67" s="6">
        <v>54</v>
      </c>
      <c r="N67" s="6">
        <v>2</v>
      </c>
      <c r="O67" s="6">
        <v>1.3518518518518519</v>
      </c>
      <c r="P67" s="18"/>
      <c r="Q67" s="18"/>
    </row>
    <row r="68" spans="1:17" x14ac:dyDescent="0.25">
      <c r="A68" s="3" t="s">
        <v>98</v>
      </c>
      <c r="B68" s="3" t="s">
        <v>43</v>
      </c>
      <c r="C68" s="3"/>
      <c r="D68" s="3">
        <v>2730</v>
      </c>
      <c r="E68" s="3">
        <v>19.899999999999999</v>
      </c>
      <c r="F68" s="3">
        <v>12</v>
      </c>
      <c r="G68" s="4">
        <v>0.1</v>
      </c>
      <c r="H68" s="3" t="s">
        <v>46</v>
      </c>
      <c r="I68" s="3"/>
      <c r="J68" s="3">
        <v>35</v>
      </c>
      <c r="K68" s="3">
        <v>7</v>
      </c>
      <c r="L68" s="6">
        <v>7.33</v>
      </c>
      <c r="M68" s="6">
        <v>34.904761904761905</v>
      </c>
      <c r="N68" s="6">
        <v>1.6384720327421556</v>
      </c>
      <c r="O68" s="6">
        <v>1.495996203808055</v>
      </c>
      <c r="P68" s="18"/>
      <c r="Q68" s="18"/>
    </row>
    <row r="69" spans="1:17" x14ac:dyDescent="0.25">
      <c r="A69" s="3"/>
      <c r="B69" s="3" t="s">
        <v>43</v>
      </c>
      <c r="C69" s="3"/>
      <c r="D69" s="3">
        <v>2730</v>
      </c>
      <c r="E69" s="3">
        <v>19.899999999999999</v>
      </c>
      <c r="F69" s="3">
        <v>12</v>
      </c>
      <c r="G69" s="4">
        <v>0.1</v>
      </c>
      <c r="H69" s="3" t="s">
        <v>47</v>
      </c>
      <c r="I69" s="3"/>
      <c r="J69" s="3">
        <v>35</v>
      </c>
      <c r="K69" s="3">
        <v>7</v>
      </c>
      <c r="L69" s="6">
        <v>9.42</v>
      </c>
      <c r="M69" s="6">
        <v>42.81818181818182</v>
      </c>
      <c r="N69" s="6">
        <v>1.578556263269639</v>
      </c>
      <c r="O69" s="6">
        <v>1.4470099079971692</v>
      </c>
      <c r="P69" s="18"/>
      <c r="Q69" s="18"/>
    </row>
    <row r="70" spans="1:17" x14ac:dyDescent="0.25">
      <c r="A70" s="3" t="s">
        <v>100</v>
      </c>
      <c r="B70" s="3" t="s">
        <v>39</v>
      </c>
      <c r="C70" s="3">
        <v>650</v>
      </c>
      <c r="D70" s="3">
        <v>1350</v>
      </c>
      <c r="E70" s="6">
        <v>6</v>
      </c>
      <c r="F70" s="6">
        <v>6</v>
      </c>
      <c r="G70" s="4">
        <v>0.08</v>
      </c>
      <c r="H70" s="3" t="s">
        <v>2</v>
      </c>
      <c r="I70" s="3">
        <v>55</v>
      </c>
      <c r="J70" s="3">
        <v>35</v>
      </c>
      <c r="K70" s="3">
        <v>3</v>
      </c>
      <c r="L70" s="6">
        <v>9</v>
      </c>
      <c r="M70" s="6">
        <v>34.5</v>
      </c>
      <c r="N70" s="6">
        <v>0.87777777777777777</v>
      </c>
      <c r="O70" s="6">
        <v>1.1014492753623188</v>
      </c>
      <c r="P70" s="18"/>
      <c r="Q70" s="18"/>
    </row>
    <row r="71" spans="1:17" x14ac:dyDescent="0.25">
      <c r="A71" s="3"/>
      <c r="B71" s="3" t="s">
        <v>39</v>
      </c>
      <c r="C71" s="3">
        <v>650</v>
      </c>
      <c r="D71" s="3">
        <v>1350</v>
      </c>
      <c r="E71" s="6">
        <v>6</v>
      </c>
      <c r="F71" s="6">
        <v>6</v>
      </c>
      <c r="G71" s="4">
        <v>0.15</v>
      </c>
      <c r="H71" s="3" t="s">
        <v>2</v>
      </c>
      <c r="I71" s="3">
        <v>55</v>
      </c>
      <c r="J71" s="3">
        <v>35</v>
      </c>
      <c r="K71" s="3">
        <v>3</v>
      </c>
      <c r="L71" s="6">
        <v>9</v>
      </c>
      <c r="M71" s="6">
        <v>34.5</v>
      </c>
      <c r="N71" s="6">
        <v>0.97777777777777786</v>
      </c>
      <c r="O71" s="6">
        <v>1.0927536231884059</v>
      </c>
      <c r="P71" s="18"/>
      <c r="Q71" s="18"/>
    </row>
    <row r="72" spans="1:17" x14ac:dyDescent="0.25">
      <c r="A72" s="3"/>
      <c r="B72" s="3" t="s">
        <v>39</v>
      </c>
      <c r="C72" s="3">
        <v>650</v>
      </c>
      <c r="D72" s="3">
        <v>1350</v>
      </c>
      <c r="E72" s="6">
        <v>6</v>
      </c>
      <c r="F72" s="6">
        <v>6</v>
      </c>
      <c r="G72" s="4">
        <v>0.25</v>
      </c>
      <c r="H72" s="3" t="s">
        <v>4</v>
      </c>
      <c r="I72" s="3">
        <v>55</v>
      </c>
      <c r="J72" s="3">
        <v>35</v>
      </c>
      <c r="K72" s="3">
        <v>3</v>
      </c>
      <c r="L72" s="6">
        <v>9</v>
      </c>
      <c r="M72" s="6">
        <v>34.5</v>
      </c>
      <c r="N72" s="6">
        <v>1.6111111111111112</v>
      </c>
      <c r="O72" s="6">
        <v>1.0434782608695652</v>
      </c>
      <c r="P72" s="18"/>
      <c r="Q72" s="18"/>
    </row>
    <row r="73" spans="1:17" x14ac:dyDescent="0.25">
      <c r="A73" s="3"/>
      <c r="B73" s="3" t="s">
        <v>39</v>
      </c>
      <c r="C73" s="3">
        <v>650</v>
      </c>
      <c r="D73" s="3">
        <v>1350</v>
      </c>
      <c r="E73" s="6">
        <v>6</v>
      </c>
      <c r="F73" s="6">
        <v>6</v>
      </c>
      <c r="G73" s="4">
        <v>0.25</v>
      </c>
      <c r="H73" s="3" t="s">
        <v>4</v>
      </c>
      <c r="I73" s="3">
        <v>90</v>
      </c>
      <c r="J73" s="3">
        <v>35</v>
      </c>
      <c r="K73" s="3">
        <v>3</v>
      </c>
      <c r="L73" s="6">
        <v>9</v>
      </c>
      <c r="M73" s="6">
        <v>34.5</v>
      </c>
      <c r="N73" s="6">
        <v>0.91111111111111098</v>
      </c>
      <c r="O73" s="6">
        <v>0.94202898550724634</v>
      </c>
      <c r="P73" s="18"/>
      <c r="Q73" s="18"/>
    </row>
    <row r="74" spans="1:17" x14ac:dyDescent="0.25">
      <c r="A74" s="3"/>
      <c r="B74" s="3" t="s">
        <v>39</v>
      </c>
      <c r="C74" s="3">
        <v>650</v>
      </c>
      <c r="D74" s="3">
        <v>1350</v>
      </c>
      <c r="E74" s="6">
        <v>6</v>
      </c>
      <c r="F74" s="6">
        <v>6</v>
      </c>
      <c r="G74" s="4">
        <v>0.25</v>
      </c>
      <c r="H74" s="3" t="s">
        <v>4</v>
      </c>
      <c r="I74" s="3">
        <v>90</v>
      </c>
      <c r="J74" s="3">
        <v>35</v>
      </c>
      <c r="K74" s="3">
        <v>3</v>
      </c>
      <c r="L74" s="6">
        <v>9</v>
      </c>
      <c r="M74" s="6">
        <v>34.5</v>
      </c>
      <c r="N74" s="6">
        <v>0.95555555555555549</v>
      </c>
      <c r="O74" s="6">
        <v>1.0028985507246377</v>
      </c>
      <c r="P74" s="18"/>
      <c r="Q74" s="18"/>
    </row>
    <row r="75" spans="1:17" x14ac:dyDescent="0.25">
      <c r="A75" s="3" t="s">
        <v>101</v>
      </c>
      <c r="B75" s="3" t="s">
        <v>39</v>
      </c>
      <c r="C75" s="3">
        <v>1000</v>
      </c>
      <c r="D75" s="3">
        <v>1475</v>
      </c>
      <c r="E75" s="3">
        <v>6</v>
      </c>
      <c r="F75" s="3">
        <v>6</v>
      </c>
      <c r="G75" s="4">
        <v>0.15</v>
      </c>
      <c r="H75" s="3" t="s">
        <v>42</v>
      </c>
      <c r="I75" s="3">
        <v>75</v>
      </c>
      <c r="J75" s="3">
        <v>35</v>
      </c>
      <c r="K75" s="3">
        <v>3</v>
      </c>
      <c r="L75" s="6">
        <v>5.12</v>
      </c>
      <c r="M75" s="6">
        <v>24.2</v>
      </c>
      <c r="N75" s="6">
        <v>1.015625</v>
      </c>
      <c r="O75" s="6">
        <v>1.0041322314049588</v>
      </c>
      <c r="P75" s="18"/>
      <c r="Q75" s="18"/>
    </row>
    <row r="76" spans="1:17" x14ac:dyDescent="0.25">
      <c r="A76" s="3"/>
      <c r="B76" s="3" t="s">
        <v>39</v>
      </c>
      <c r="C76" s="3">
        <v>1000</v>
      </c>
      <c r="D76" s="3">
        <v>1475</v>
      </c>
      <c r="E76" s="3">
        <v>6</v>
      </c>
      <c r="F76" s="3">
        <v>6</v>
      </c>
      <c r="G76" s="4">
        <v>0.2</v>
      </c>
      <c r="H76" s="3" t="s">
        <v>42</v>
      </c>
      <c r="I76" s="3">
        <v>75</v>
      </c>
      <c r="J76" s="3">
        <v>35</v>
      </c>
      <c r="K76" s="3">
        <v>3</v>
      </c>
      <c r="L76" s="6">
        <v>5.12</v>
      </c>
      <c r="M76" s="6">
        <v>24.2</v>
      </c>
      <c r="N76" s="6">
        <v>1.005859375</v>
      </c>
      <c r="O76" s="6">
        <v>1.0950413223140496</v>
      </c>
      <c r="P76" s="18"/>
      <c r="Q76" s="18"/>
    </row>
    <row r="77" spans="1:17" x14ac:dyDescent="0.25">
      <c r="A77" s="3"/>
      <c r="B77" s="3" t="s">
        <v>39</v>
      </c>
      <c r="C77" s="3">
        <v>1000</v>
      </c>
      <c r="D77" s="3">
        <v>1475</v>
      </c>
      <c r="E77" s="3">
        <v>6</v>
      </c>
      <c r="F77" s="3">
        <v>6</v>
      </c>
      <c r="G77" s="4">
        <v>0.25</v>
      </c>
      <c r="H77" s="3" t="s">
        <v>42</v>
      </c>
      <c r="I77" s="3">
        <v>75</v>
      </c>
      <c r="J77" s="3">
        <v>35</v>
      </c>
      <c r="K77" s="3">
        <v>3</v>
      </c>
      <c r="L77" s="6">
        <v>5.12</v>
      </c>
      <c r="M77" s="6">
        <v>24.2</v>
      </c>
      <c r="N77" s="6">
        <v>1.07421875</v>
      </c>
      <c r="O77" s="6">
        <v>1.1652892561983472</v>
      </c>
      <c r="P77" s="18"/>
      <c r="Q77" s="18"/>
    </row>
    <row r="78" spans="1:17" x14ac:dyDescent="0.25">
      <c r="A78" s="3"/>
      <c r="B78" s="3" t="s">
        <v>48</v>
      </c>
      <c r="C78" s="3">
        <v>1000</v>
      </c>
      <c r="D78" s="3">
        <v>519</v>
      </c>
      <c r="E78" s="3">
        <v>19.899999999999999</v>
      </c>
      <c r="F78" s="3">
        <v>12</v>
      </c>
      <c r="G78" s="4">
        <v>0.08</v>
      </c>
      <c r="H78" s="3" t="s">
        <v>42</v>
      </c>
      <c r="I78" s="3">
        <v>75</v>
      </c>
      <c r="J78" s="3">
        <v>35</v>
      </c>
      <c r="K78" s="3">
        <v>3</v>
      </c>
      <c r="L78" s="6">
        <v>5.12</v>
      </c>
      <c r="M78" s="6">
        <v>24.2</v>
      </c>
      <c r="N78" s="6">
        <v>1.07421875</v>
      </c>
      <c r="O78" s="6">
        <v>0.9809917355371901</v>
      </c>
      <c r="P78" s="18"/>
      <c r="Q78" s="18"/>
    </row>
    <row r="79" spans="1:17" x14ac:dyDescent="0.25">
      <c r="A79" s="3"/>
      <c r="B79" s="3" t="s">
        <v>48</v>
      </c>
      <c r="C79" s="3">
        <v>1000</v>
      </c>
      <c r="D79" s="3">
        <v>519</v>
      </c>
      <c r="E79" s="3">
        <v>19.899999999999999</v>
      </c>
      <c r="F79" s="3">
        <v>12</v>
      </c>
      <c r="G79" s="4">
        <v>0.15</v>
      </c>
      <c r="H79" s="3" t="s">
        <v>42</v>
      </c>
      <c r="I79" s="3">
        <v>75</v>
      </c>
      <c r="J79" s="3">
        <v>35</v>
      </c>
      <c r="K79" s="3">
        <v>3</v>
      </c>
      <c r="L79" s="6">
        <v>5.12</v>
      </c>
      <c r="M79" s="6">
        <v>24.2</v>
      </c>
      <c r="N79" s="6">
        <v>1.40234375</v>
      </c>
      <c r="O79" s="6">
        <v>1.0330578512396695</v>
      </c>
      <c r="P79" s="18"/>
      <c r="Q79" s="18"/>
    </row>
    <row r="80" spans="1:17" x14ac:dyDescent="0.25">
      <c r="A80" s="3"/>
      <c r="B80" s="3" t="s">
        <v>39</v>
      </c>
      <c r="C80" s="3">
        <v>1000</v>
      </c>
      <c r="D80" s="3">
        <v>1475</v>
      </c>
      <c r="E80" s="3">
        <v>6</v>
      </c>
      <c r="F80" s="3">
        <v>6</v>
      </c>
      <c r="G80" s="4">
        <v>0.15</v>
      </c>
      <c r="H80" s="3" t="s">
        <v>5</v>
      </c>
      <c r="I80" s="3">
        <v>75</v>
      </c>
      <c r="J80" s="3">
        <v>35</v>
      </c>
      <c r="K80" s="3">
        <v>3</v>
      </c>
      <c r="L80" s="6">
        <v>9</v>
      </c>
      <c r="M80" s="6">
        <v>38</v>
      </c>
      <c r="N80" s="6">
        <v>0.93888888888888877</v>
      </c>
      <c r="O80" s="6">
        <v>1.013157894736842</v>
      </c>
      <c r="P80" s="18"/>
      <c r="Q80" s="18"/>
    </row>
    <row r="81" spans="1:17" x14ac:dyDescent="0.25">
      <c r="A81" s="3"/>
      <c r="B81" s="3" t="s">
        <v>39</v>
      </c>
      <c r="C81" s="3">
        <v>1000</v>
      </c>
      <c r="D81" s="3">
        <v>1475</v>
      </c>
      <c r="E81" s="3">
        <v>6</v>
      </c>
      <c r="F81" s="3">
        <v>6</v>
      </c>
      <c r="G81" s="4">
        <v>0.2</v>
      </c>
      <c r="H81" s="3" t="s">
        <v>5</v>
      </c>
      <c r="I81" s="3">
        <v>75</v>
      </c>
      <c r="J81" s="3">
        <v>35</v>
      </c>
      <c r="K81" s="3">
        <v>3</v>
      </c>
      <c r="L81" s="6">
        <v>9</v>
      </c>
      <c r="M81" s="6">
        <v>38</v>
      </c>
      <c r="N81" s="6">
        <v>0.94599999999999995</v>
      </c>
      <c r="O81" s="6">
        <v>1.1631578947368422</v>
      </c>
      <c r="P81" s="18"/>
      <c r="Q81" s="18"/>
    </row>
    <row r="82" spans="1:17" x14ac:dyDescent="0.25">
      <c r="A82" s="3"/>
      <c r="B82" s="3" t="s">
        <v>39</v>
      </c>
      <c r="C82" s="3">
        <v>1000</v>
      </c>
      <c r="D82" s="3">
        <v>1475</v>
      </c>
      <c r="E82" s="3">
        <v>6</v>
      </c>
      <c r="F82" s="3">
        <v>6</v>
      </c>
      <c r="G82" s="4">
        <v>0.25</v>
      </c>
      <c r="H82" s="3" t="s">
        <v>5</v>
      </c>
      <c r="I82" s="3">
        <v>75</v>
      </c>
      <c r="J82" s="3">
        <v>35</v>
      </c>
      <c r="K82" s="3">
        <v>3</v>
      </c>
      <c r="L82" s="6">
        <v>9</v>
      </c>
      <c r="M82" s="6">
        <v>38</v>
      </c>
      <c r="N82" s="6">
        <v>0.9144444444444445</v>
      </c>
      <c r="O82" s="6">
        <v>0.94342105263157894</v>
      </c>
      <c r="P82" s="18"/>
      <c r="Q82" s="18"/>
    </row>
    <row r="83" spans="1:17" x14ac:dyDescent="0.25">
      <c r="A83" s="3"/>
      <c r="B83" s="3" t="s">
        <v>48</v>
      </c>
      <c r="C83" s="3">
        <v>1000</v>
      </c>
      <c r="D83" s="3">
        <v>519</v>
      </c>
      <c r="E83" s="3">
        <v>19.899999999999999</v>
      </c>
      <c r="F83" s="3">
        <v>12</v>
      </c>
      <c r="G83" s="4">
        <v>0.08</v>
      </c>
      <c r="H83" s="3" t="s">
        <v>5</v>
      </c>
      <c r="I83" s="3">
        <v>75</v>
      </c>
      <c r="J83" s="3">
        <v>35</v>
      </c>
      <c r="K83" s="3">
        <v>3</v>
      </c>
      <c r="L83" s="6">
        <v>9</v>
      </c>
      <c r="M83" s="6">
        <v>38</v>
      </c>
      <c r="N83" s="6">
        <v>1.1333333333333333</v>
      </c>
      <c r="O83" s="6">
        <v>0.91894736842105262</v>
      </c>
      <c r="P83" s="18"/>
      <c r="Q83" s="18"/>
    </row>
    <row r="84" spans="1:17" x14ac:dyDescent="0.25">
      <c r="A84" s="3"/>
      <c r="B84" s="3" t="s">
        <v>48</v>
      </c>
      <c r="C84" s="3">
        <v>1000</v>
      </c>
      <c r="D84" s="3">
        <v>519</v>
      </c>
      <c r="E84" s="3">
        <v>19.899999999999999</v>
      </c>
      <c r="F84" s="3">
        <v>12</v>
      </c>
      <c r="G84" s="4">
        <v>0.15</v>
      </c>
      <c r="H84" s="3" t="s">
        <v>5</v>
      </c>
      <c r="I84" s="3">
        <v>75</v>
      </c>
      <c r="J84" s="3">
        <v>35</v>
      </c>
      <c r="K84" s="3">
        <v>3</v>
      </c>
      <c r="L84" s="6">
        <v>9</v>
      </c>
      <c r="M84" s="6">
        <v>38</v>
      </c>
      <c r="N84" s="6">
        <v>1.0055555555555555</v>
      </c>
      <c r="O84" s="6">
        <v>0.9526315789473685</v>
      </c>
      <c r="P84" s="18"/>
      <c r="Q84" s="18"/>
    </row>
    <row r="85" spans="1:17" x14ac:dyDescent="0.25">
      <c r="A85" s="3" t="s">
        <v>102</v>
      </c>
      <c r="B85" s="3" t="s">
        <v>49</v>
      </c>
      <c r="C85" s="3">
        <v>794</v>
      </c>
      <c r="D85" s="3">
        <v>100</v>
      </c>
      <c r="E85" s="3">
        <v>6</v>
      </c>
      <c r="F85" s="3">
        <v>6</v>
      </c>
      <c r="G85" s="4">
        <v>0.04</v>
      </c>
      <c r="H85" s="3" t="s">
        <v>42</v>
      </c>
      <c r="I85" s="3"/>
      <c r="J85" s="3">
        <v>35</v>
      </c>
      <c r="K85" s="3">
        <v>0.27</v>
      </c>
      <c r="L85" s="6">
        <v>5.4</v>
      </c>
      <c r="M85" s="6">
        <v>28.421052631578949</v>
      </c>
      <c r="N85" s="6">
        <v>0.87037037037037035</v>
      </c>
      <c r="O85" s="6">
        <v>0.97276688453159033</v>
      </c>
      <c r="P85" s="18"/>
      <c r="Q85" s="18"/>
    </row>
    <row r="86" spans="1:17" x14ac:dyDescent="0.25">
      <c r="A86" s="3"/>
      <c r="B86" s="3" t="s">
        <v>49</v>
      </c>
      <c r="C86" s="3">
        <v>1040</v>
      </c>
      <c r="D86" s="3">
        <v>100</v>
      </c>
      <c r="E86" s="3">
        <v>6</v>
      </c>
      <c r="F86" s="3">
        <v>6</v>
      </c>
      <c r="G86" s="4">
        <v>0.08</v>
      </c>
      <c r="H86" s="3" t="s">
        <v>42</v>
      </c>
      <c r="I86" s="3"/>
      <c r="J86" s="3">
        <v>35</v>
      </c>
      <c r="K86" s="3">
        <v>0.27</v>
      </c>
      <c r="L86" s="6">
        <v>5.4</v>
      </c>
      <c r="M86" s="6">
        <v>28.421052631578949</v>
      </c>
      <c r="N86" s="6">
        <v>0.87037037037037035</v>
      </c>
      <c r="O86" s="6">
        <v>0.82685185185185184</v>
      </c>
      <c r="P86" s="18"/>
      <c r="Q86" s="18"/>
    </row>
    <row r="87" spans="1:17" x14ac:dyDescent="0.25">
      <c r="A87" s="3"/>
      <c r="B87" s="3" t="s">
        <v>49</v>
      </c>
      <c r="C87" s="3">
        <v>1364</v>
      </c>
      <c r="D87" s="3">
        <v>100</v>
      </c>
      <c r="E87" s="3">
        <v>6</v>
      </c>
      <c r="F87" s="3">
        <v>6</v>
      </c>
      <c r="G87" s="4">
        <v>0.08</v>
      </c>
      <c r="H87" s="3" t="s">
        <v>42</v>
      </c>
      <c r="I87" s="3"/>
      <c r="J87" s="3">
        <v>35</v>
      </c>
      <c r="K87" s="3">
        <v>0.27</v>
      </c>
      <c r="L87" s="6">
        <v>5.4</v>
      </c>
      <c r="M87" s="6">
        <v>28.421052631578949</v>
      </c>
      <c r="N87" s="6">
        <v>0.9814814814814814</v>
      </c>
      <c r="O87" s="6">
        <v>1.0969498910675379</v>
      </c>
      <c r="P87" s="18"/>
      <c r="Q87" s="18"/>
    </row>
    <row r="88" spans="1:17" x14ac:dyDescent="0.25">
      <c r="A88" s="3"/>
      <c r="B88" s="3" t="s">
        <v>49</v>
      </c>
      <c r="C88" s="3">
        <v>1016</v>
      </c>
      <c r="D88" s="3">
        <v>100</v>
      </c>
      <c r="E88" s="3">
        <v>6</v>
      </c>
      <c r="F88" s="3">
        <v>6</v>
      </c>
      <c r="G88" s="4">
        <v>0.08</v>
      </c>
      <c r="H88" s="3" t="s">
        <v>42</v>
      </c>
      <c r="I88" s="3"/>
      <c r="J88" s="3">
        <v>35</v>
      </c>
      <c r="K88" s="3">
        <v>0.27</v>
      </c>
      <c r="L88" s="6">
        <v>5.4</v>
      </c>
      <c r="M88" s="6">
        <v>28.421052631578949</v>
      </c>
      <c r="N88" s="6">
        <v>1.1296296296296295</v>
      </c>
      <c r="O88" s="6">
        <v>0.93317230273752005</v>
      </c>
      <c r="P88" s="18"/>
      <c r="Q88" s="18"/>
    </row>
    <row r="89" spans="1:17" x14ac:dyDescent="0.25">
      <c r="A89" s="3" t="s">
        <v>103</v>
      </c>
      <c r="B89" s="3" t="s">
        <v>40</v>
      </c>
      <c r="C89" s="3">
        <v>200</v>
      </c>
      <c r="D89" s="3">
        <v>1200</v>
      </c>
      <c r="E89" s="3">
        <v>8.5</v>
      </c>
      <c r="F89" s="3">
        <v>8.5</v>
      </c>
      <c r="G89" s="4">
        <v>0.1</v>
      </c>
      <c r="H89" s="3" t="s">
        <v>2</v>
      </c>
      <c r="I89" s="3">
        <v>55</v>
      </c>
      <c r="J89" s="3">
        <v>35</v>
      </c>
      <c r="K89" s="3">
        <v>5</v>
      </c>
      <c r="L89" s="6">
        <v>8.3000000000000007</v>
      </c>
      <c r="M89" s="6">
        <v>23.380281690140848</v>
      </c>
      <c r="N89" s="6">
        <v>1.5662650602409638</v>
      </c>
      <c r="O89" s="6">
        <v>1.5027678280690329</v>
      </c>
      <c r="P89" s="18"/>
      <c r="Q89" s="18"/>
    </row>
    <row r="90" spans="1:17" x14ac:dyDescent="0.25">
      <c r="A90" s="3"/>
      <c r="B90" s="3" t="s">
        <v>40</v>
      </c>
      <c r="C90" s="3">
        <v>200</v>
      </c>
      <c r="D90" s="3">
        <v>1200</v>
      </c>
      <c r="E90" s="3">
        <v>8.5</v>
      </c>
      <c r="F90" s="3">
        <v>8.5</v>
      </c>
      <c r="G90" s="4">
        <v>0.2</v>
      </c>
      <c r="H90" s="3" t="s">
        <v>2</v>
      </c>
      <c r="I90" s="3">
        <v>55</v>
      </c>
      <c r="J90" s="3">
        <v>35</v>
      </c>
      <c r="K90" s="3">
        <v>5</v>
      </c>
      <c r="L90" s="6">
        <v>8.3000000000000007</v>
      </c>
      <c r="M90" s="6">
        <v>23.380281690140848</v>
      </c>
      <c r="N90" s="6">
        <v>2.0481927710843371</v>
      </c>
      <c r="O90" s="6">
        <v>1.9389558232931725</v>
      </c>
      <c r="P90" s="18"/>
      <c r="Q90" s="18"/>
    </row>
    <row r="91" spans="1:17" x14ac:dyDescent="0.25">
      <c r="A91" s="3"/>
      <c r="B91" s="3" t="s">
        <v>40</v>
      </c>
      <c r="C91" s="3">
        <v>200</v>
      </c>
      <c r="D91" s="3">
        <v>1200</v>
      </c>
      <c r="E91" s="3">
        <v>8.5</v>
      </c>
      <c r="F91" s="3">
        <v>8.5</v>
      </c>
      <c r="G91" s="4">
        <v>0.3</v>
      </c>
      <c r="H91" s="3" t="s">
        <v>4</v>
      </c>
      <c r="I91" s="3">
        <v>55</v>
      </c>
      <c r="J91" s="3">
        <v>35</v>
      </c>
      <c r="K91" s="3">
        <v>5</v>
      </c>
      <c r="L91" s="6">
        <v>8.3000000000000007</v>
      </c>
      <c r="M91" s="6">
        <v>23.380281690140848</v>
      </c>
      <c r="N91" s="6">
        <v>2.4698795180722888</v>
      </c>
      <c r="O91" s="6">
        <v>2.2774213738069156</v>
      </c>
      <c r="P91" s="18"/>
      <c r="Q91" s="18"/>
    </row>
    <row r="92" spans="1:17" x14ac:dyDescent="0.25">
      <c r="A92" s="3"/>
      <c r="B92" s="3" t="s">
        <v>29</v>
      </c>
      <c r="C92" s="3">
        <v>300</v>
      </c>
      <c r="D92" s="3">
        <v>1550</v>
      </c>
      <c r="E92" s="3">
        <v>1.1599999999999999</v>
      </c>
      <c r="F92" s="3">
        <v>3.4</v>
      </c>
      <c r="G92" s="4">
        <v>0.1</v>
      </c>
      <c r="H92" s="3" t="s">
        <v>4</v>
      </c>
      <c r="I92" s="3">
        <v>55</v>
      </c>
      <c r="J92" s="3">
        <v>35</v>
      </c>
      <c r="K92" s="3">
        <v>5</v>
      </c>
      <c r="L92" s="6">
        <v>8.3000000000000007</v>
      </c>
      <c r="M92" s="6">
        <v>23.380281690140848</v>
      </c>
      <c r="N92" s="6">
        <v>1.9277108433734937</v>
      </c>
      <c r="O92" s="6">
        <v>1.9664866361999722</v>
      </c>
      <c r="P92" s="18"/>
      <c r="Q92" s="18"/>
    </row>
    <row r="93" spans="1:17" x14ac:dyDescent="0.25">
      <c r="A93" s="3"/>
      <c r="B93" s="3" t="s">
        <v>29</v>
      </c>
      <c r="C93" s="3">
        <v>300</v>
      </c>
      <c r="D93" s="3">
        <v>1550</v>
      </c>
      <c r="E93" s="3">
        <v>1.1599999999999999</v>
      </c>
      <c r="F93" s="3">
        <v>3.4</v>
      </c>
      <c r="G93" s="4">
        <v>0.2</v>
      </c>
      <c r="H93" s="3" t="s">
        <v>4</v>
      </c>
      <c r="I93" s="3">
        <v>55</v>
      </c>
      <c r="J93" s="3">
        <v>35</v>
      </c>
      <c r="K93" s="3">
        <v>5</v>
      </c>
      <c r="L93" s="6">
        <v>8.3000000000000007</v>
      </c>
      <c r="M93" s="6">
        <v>23.380281690140848</v>
      </c>
      <c r="N93" s="6">
        <v>2.1445783132530121</v>
      </c>
      <c r="O93" s="6">
        <v>1.8345187980839017</v>
      </c>
      <c r="P93" s="18"/>
      <c r="Q93" s="18"/>
    </row>
    <row r="94" spans="1:17" x14ac:dyDescent="0.25">
      <c r="A94" s="3"/>
      <c r="B94" s="3" t="s">
        <v>29</v>
      </c>
      <c r="C94" s="3">
        <v>300</v>
      </c>
      <c r="D94" s="3">
        <v>1550</v>
      </c>
      <c r="E94" s="3">
        <v>1.1599999999999999</v>
      </c>
      <c r="F94" s="3">
        <v>3.4</v>
      </c>
      <c r="G94" s="4">
        <v>0.3</v>
      </c>
      <c r="H94" s="3" t="s">
        <v>4</v>
      </c>
      <c r="I94" s="3">
        <v>55</v>
      </c>
      <c r="J94" s="3">
        <v>35</v>
      </c>
      <c r="K94" s="3">
        <v>5</v>
      </c>
      <c r="L94" s="6">
        <v>8.3000000000000007</v>
      </c>
      <c r="M94" s="6">
        <v>23.380281690140848</v>
      </c>
      <c r="N94" s="6">
        <v>2.6626506024096384</v>
      </c>
      <c r="O94" s="6">
        <v>1.9692520080321285</v>
      </c>
      <c r="P94" s="18"/>
      <c r="Q94" s="18"/>
    </row>
    <row r="95" spans="1:17" x14ac:dyDescent="0.25">
      <c r="A95" s="3"/>
      <c r="B95" s="3" t="s">
        <v>0</v>
      </c>
      <c r="C95" s="3">
        <v>10000</v>
      </c>
      <c r="D95" s="3">
        <v>1600</v>
      </c>
      <c r="E95" s="3">
        <v>12</v>
      </c>
      <c r="F95" s="3">
        <v>3.4</v>
      </c>
      <c r="G95" s="4">
        <v>0.1</v>
      </c>
      <c r="H95" s="3" t="s">
        <v>4</v>
      </c>
      <c r="I95" s="3">
        <v>55</v>
      </c>
      <c r="J95" s="3">
        <v>35</v>
      </c>
      <c r="K95" s="3">
        <v>5</v>
      </c>
      <c r="L95" s="6">
        <v>8.3000000000000007</v>
      </c>
      <c r="M95" s="6">
        <v>23.380281690140848</v>
      </c>
      <c r="N95" s="6">
        <v>1.4216867469879517</v>
      </c>
      <c r="O95" s="6">
        <v>2.0187951807228917</v>
      </c>
      <c r="P95" s="18"/>
      <c r="Q95" s="18"/>
    </row>
    <row r="96" spans="1:17" x14ac:dyDescent="0.25">
      <c r="A96" s="3"/>
      <c r="B96" s="3" t="s">
        <v>0</v>
      </c>
      <c r="C96" s="3">
        <v>10000</v>
      </c>
      <c r="D96" s="3">
        <v>1600</v>
      </c>
      <c r="E96" s="3">
        <v>12</v>
      </c>
      <c r="F96" s="3">
        <v>3.4</v>
      </c>
      <c r="G96" s="4">
        <v>0.2</v>
      </c>
      <c r="H96" s="3" t="s">
        <v>4</v>
      </c>
      <c r="I96" s="3">
        <v>55</v>
      </c>
      <c r="J96" s="3">
        <v>35</v>
      </c>
      <c r="K96" s="3">
        <v>5</v>
      </c>
      <c r="L96" s="6">
        <v>8.3000000000000007</v>
      </c>
      <c r="M96" s="6">
        <v>23.380281690140848</v>
      </c>
      <c r="N96" s="6">
        <v>1.7710843373493974</v>
      </c>
      <c r="O96" s="6">
        <v>2.372584678335985</v>
      </c>
      <c r="P96" s="18"/>
      <c r="Q96" s="18"/>
    </row>
    <row r="97" spans="1:17" x14ac:dyDescent="0.25">
      <c r="A97" s="3"/>
      <c r="B97" s="3" t="s">
        <v>0</v>
      </c>
      <c r="C97" s="3">
        <v>10000</v>
      </c>
      <c r="D97" s="3">
        <v>1600</v>
      </c>
      <c r="E97" s="3">
        <v>12</v>
      </c>
      <c r="F97" s="3">
        <v>3.4</v>
      </c>
      <c r="G97" s="4">
        <v>0.3</v>
      </c>
      <c r="H97" s="3" t="s">
        <v>4</v>
      </c>
      <c r="I97" s="3">
        <v>55</v>
      </c>
      <c r="J97" s="3">
        <v>35</v>
      </c>
      <c r="K97" s="3">
        <v>5</v>
      </c>
      <c r="L97" s="6">
        <v>8.3000000000000007</v>
      </c>
      <c r="M97" s="6">
        <v>23.380281690140848</v>
      </c>
      <c r="N97" s="6">
        <v>1.6746987951807228</v>
      </c>
      <c r="O97" s="6">
        <v>2.1232788296041303</v>
      </c>
      <c r="P97" s="18"/>
      <c r="Q97" s="18"/>
    </row>
    <row r="98" spans="1:17" x14ac:dyDescent="0.25">
      <c r="A98" s="3" t="s">
        <v>104</v>
      </c>
      <c r="B98" s="3" t="s">
        <v>50</v>
      </c>
      <c r="C98" s="3">
        <v>1750</v>
      </c>
      <c r="D98" s="3">
        <v>1040</v>
      </c>
      <c r="E98" s="3">
        <v>10.7</v>
      </c>
      <c r="F98" s="6">
        <v>5.5</v>
      </c>
      <c r="G98" s="4">
        <v>0.05</v>
      </c>
      <c r="H98" s="3" t="s">
        <v>51</v>
      </c>
      <c r="I98" s="3"/>
      <c r="J98" s="3">
        <v>35</v>
      </c>
      <c r="K98" s="3">
        <v>9</v>
      </c>
      <c r="L98" s="6">
        <v>4</v>
      </c>
      <c r="M98" s="6">
        <v>30</v>
      </c>
      <c r="N98" s="6">
        <v>1.25</v>
      </c>
      <c r="O98" s="6">
        <v>1.1000000000000001</v>
      </c>
      <c r="P98" s="18"/>
      <c r="Q98" s="18"/>
    </row>
    <row r="99" spans="1:17" x14ac:dyDescent="0.25">
      <c r="A99" s="3"/>
      <c r="B99" s="3" t="s">
        <v>50</v>
      </c>
      <c r="C99" s="3">
        <v>1750</v>
      </c>
      <c r="D99" s="3">
        <v>1040</v>
      </c>
      <c r="E99" s="3">
        <v>10.7</v>
      </c>
      <c r="F99" s="6">
        <v>5.5</v>
      </c>
      <c r="G99" s="4">
        <v>0.1</v>
      </c>
      <c r="H99" s="3" t="s">
        <v>51</v>
      </c>
      <c r="I99" s="3"/>
      <c r="J99" s="3">
        <v>35</v>
      </c>
      <c r="K99" s="3">
        <v>9</v>
      </c>
      <c r="L99" s="6">
        <v>4</v>
      </c>
      <c r="M99" s="6">
        <v>30</v>
      </c>
      <c r="N99" s="6">
        <v>1.625</v>
      </c>
      <c r="O99" s="6">
        <v>1.4333333333333333</v>
      </c>
      <c r="P99" s="18"/>
      <c r="Q99" s="18"/>
    </row>
    <row r="100" spans="1:17" x14ac:dyDescent="0.25">
      <c r="A100" s="3"/>
      <c r="B100" s="3" t="s">
        <v>52</v>
      </c>
      <c r="C100" s="3">
        <v>1750</v>
      </c>
      <c r="D100" s="3">
        <v>1040</v>
      </c>
      <c r="E100" s="3">
        <v>10.7</v>
      </c>
      <c r="F100" s="6">
        <v>5.5</v>
      </c>
      <c r="G100" s="4">
        <v>0.15</v>
      </c>
      <c r="H100" s="3" t="s">
        <v>53</v>
      </c>
      <c r="I100" s="3"/>
      <c r="J100" s="3">
        <v>35</v>
      </c>
      <c r="K100" s="3">
        <v>9</v>
      </c>
      <c r="L100" s="6">
        <v>4</v>
      </c>
      <c r="M100" s="6">
        <v>30</v>
      </c>
      <c r="N100" s="6">
        <v>2.5</v>
      </c>
      <c r="O100" s="6">
        <v>1.4400000000000002</v>
      </c>
      <c r="P100" s="18"/>
      <c r="Q100" s="18"/>
    </row>
    <row r="101" spans="1:17" x14ac:dyDescent="0.25">
      <c r="A101" s="3"/>
      <c r="B101" s="3" t="s">
        <v>52</v>
      </c>
      <c r="C101" s="3">
        <v>1750</v>
      </c>
      <c r="D101" s="3">
        <v>1040</v>
      </c>
      <c r="E101" s="3">
        <v>10.7</v>
      </c>
      <c r="F101" s="6">
        <v>5.5</v>
      </c>
      <c r="G101" s="4">
        <v>0.2</v>
      </c>
      <c r="H101" s="3" t="s">
        <v>53</v>
      </c>
      <c r="I101" s="3"/>
      <c r="J101" s="3">
        <v>35</v>
      </c>
      <c r="K101" s="3">
        <v>9</v>
      </c>
      <c r="L101" s="6">
        <v>4</v>
      </c>
      <c r="M101" s="6">
        <v>30</v>
      </c>
      <c r="N101" s="6">
        <v>3</v>
      </c>
      <c r="O101" s="6">
        <v>1.2666666666666666</v>
      </c>
      <c r="P101" s="18"/>
      <c r="Q101" s="18"/>
    </row>
    <row r="102" spans="1:17" x14ac:dyDescent="0.25">
      <c r="A102" s="3"/>
      <c r="B102" s="3" t="s">
        <v>52</v>
      </c>
      <c r="C102" s="3">
        <v>1750</v>
      </c>
      <c r="D102" s="3">
        <v>1040</v>
      </c>
      <c r="E102" s="3">
        <v>10.7</v>
      </c>
      <c r="F102" s="6">
        <v>5.5</v>
      </c>
      <c r="G102" s="4">
        <v>0.3</v>
      </c>
      <c r="H102" s="3" t="s">
        <v>53</v>
      </c>
      <c r="I102" s="3"/>
      <c r="J102" s="3">
        <v>35</v>
      </c>
      <c r="K102" s="3">
        <v>9</v>
      </c>
      <c r="L102" s="6">
        <v>4</v>
      </c>
      <c r="M102" s="6">
        <v>30</v>
      </c>
      <c r="N102" s="6">
        <v>3.375</v>
      </c>
      <c r="O102" s="6">
        <v>1.24</v>
      </c>
      <c r="P102" s="18"/>
      <c r="Q102" s="18"/>
    </row>
    <row r="103" spans="1:17" x14ac:dyDescent="0.25">
      <c r="A103" s="3"/>
      <c r="B103" s="3" t="s">
        <v>41</v>
      </c>
      <c r="C103" s="3">
        <v>150</v>
      </c>
      <c r="D103" s="3">
        <v>930</v>
      </c>
      <c r="E103" s="3">
        <v>10.7</v>
      </c>
      <c r="F103" s="6">
        <v>5.5</v>
      </c>
      <c r="G103" s="4">
        <v>0.05</v>
      </c>
      <c r="H103" s="3" t="s">
        <v>53</v>
      </c>
      <c r="I103" s="3"/>
      <c r="J103" s="3">
        <v>35</v>
      </c>
      <c r="K103" s="3">
        <v>9</v>
      </c>
      <c r="L103" s="6">
        <v>4</v>
      </c>
      <c r="M103" s="6">
        <v>30</v>
      </c>
      <c r="N103" s="6">
        <v>1.5</v>
      </c>
      <c r="O103" s="6">
        <v>1.1333333333333333</v>
      </c>
      <c r="P103" s="18"/>
      <c r="Q103" s="18"/>
    </row>
    <row r="104" spans="1:17" x14ac:dyDescent="0.25">
      <c r="A104" s="3"/>
      <c r="B104" s="3" t="s">
        <v>41</v>
      </c>
      <c r="C104" s="3">
        <v>150</v>
      </c>
      <c r="D104" s="3">
        <v>930</v>
      </c>
      <c r="E104" s="3">
        <v>10.7</v>
      </c>
      <c r="F104" s="6">
        <v>5.5</v>
      </c>
      <c r="G104" s="4">
        <v>0.1</v>
      </c>
      <c r="H104" s="3" t="s">
        <v>53</v>
      </c>
      <c r="I104" s="3"/>
      <c r="J104" s="3">
        <v>35</v>
      </c>
      <c r="K104" s="3">
        <v>9</v>
      </c>
      <c r="L104" s="6">
        <v>4</v>
      </c>
      <c r="M104" s="6">
        <v>30</v>
      </c>
      <c r="N104" s="6">
        <v>1.875</v>
      </c>
      <c r="O104" s="6">
        <v>1.4833333333333334</v>
      </c>
      <c r="P104" s="18"/>
      <c r="Q104" s="18"/>
    </row>
    <row r="105" spans="1:17" x14ac:dyDescent="0.25">
      <c r="A105" s="3"/>
      <c r="B105" s="3" t="s">
        <v>54</v>
      </c>
      <c r="C105" s="3">
        <v>150</v>
      </c>
      <c r="D105" s="3">
        <v>930</v>
      </c>
      <c r="E105" s="3">
        <v>10.7</v>
      </c>
      <c r="F105" s="6">
        <v>5.5</v>
      </c>
      <c r="G105" s="4">
        <v>0.15</v>
      </c>
      <c r="H105" s="3" t="s">
        <v>53</v>
      </c>
      <c r="I105" s="3"/>
      <c r="J105" s="3">
        <v>35</v>
      </c>
      <c r="K105" s="3">
        <v>9</v>
      </c>
      <c r="L105" s="6">
        <v>4</v>
      </c>
      <c r="M105" s="6">
        <v>30</v>
      </c>
      <c r="N105" s="6">
        <v>2</v>
      </c>
      <c r="O105" s="6">
        <v>1.6166666666666667</v>
      </c>
      <c r="P105" s="18"/>
      <c r="Q105" s="18"/>
    </row>
    <row r="106" spans="1:17" x14ac:dyDescent="0.25">
      <c r="A106" s="3"/>
      <c r="B106" s="3" t="s">
        <v>54</v>
      </c>
      <c r="C106" s="3">
        <v>150</v>
      </c>
      <c r="D106" s="3">
        <v>930</v>
      </c>
      <c r="E106" s="3">
        <v>10.7</v>
      </c>
      <c r="F106" s="6">
        <v>5.5</v>
      </c>
      <c r="G106" s="4">
        <v>0.2</v>
      </c>
      <c r="H106" s="3" t="s">
        <v>53</v>
      </c>
      <c r="I106" s="3"/>
      <c r="J106" s="3">
        <v>35</v>
      </c>
      <c r="K106" s="3">
        <v>9</v>
      </c>
      <c r="L106" s="6">
        <v>4</v>
      </c>
      <c r="M106" s="6">
        <v>30</v>
      </c>
      <c r="N106" s="6">
        <v>3.65</v>
      </c>
      <c r="O106" s="6">
        <v>1.3666666666666667</v>
      </c>
      <c r="P106" s="18"/>
      <c r="Q106" s="18"/>
    </row>
    <row r="107" spans="1:17" x14ac:dyDescent="0.25">
      <c r="A107" s="3"/>
      <c r="B107" s="3" t="s">
        <v>54</v>
      </c>
      <c r="C107" s="3">
        <v>150</v>
      </c>
      <c r="D107" s="3">
        <v>930</v>
      </c>
      <c r="E107" s="3">
        <v>10.7</v>
      </c>
      <c r="F107" s="6">
        <v>5.5</v>
      </c>
      <c r="G107" s="4">
        <v>0.3</v>
      </c>
      <c r="H107" s="3" t="s">
        <v>53</v>
      </c>
      <c r="I107" s="3"/>
      <c r="J107" s="3">
        <v>35</v>
      </c>
      <c r="K107" s="3">
        <v>9</v>
      </c>
      <c r="L107" s="6">
        <v>4</v>
      </c>
      <c r="M107" s="6">
        <v>30</v>
      </c>
      <c r="N107" s="6">
        <v>6.625</v>
      </c>
      <c r="O107" s="6">
        <v>1.2633333333333332</v>
      </c>
      <c r="P107" s="18"/>
      <c r="Q107" s="18"/>
    </row>
    <row r="108" spans="1:17" x14ac:dyDescent="0.25">
      <c r="A108" s="3" t="s">
        <v>105</v>
      </c>
      <c r="B108" s="3" t="s">
        <v>43</v>
      </c>
      <c r="C108" s="3">
        <v>500</v>
      </c>
      <c r="D108" s="3">
        <v>3175</v>
      </c>
      <c r="E108" s="3">
        <v>19.899999999999999</v>
      </c>
      <c r="F108" s="3">
        <v>7.5</v>
      </c>
      <c r="G108" s="4">
        <v>0.1</v>
      </c>
      <c r="H108" s="3" t="s">
        <v>55</v>
      </c>
      <c r="I108" s="3">
        <v>65</v>
      </c>
      <c r="J108" s="3">
        <v>25</v>
      </c>
      <c r="K108" s="3">
        <v>1</v>
      </c>
      <c r="L108" s="6">
        <v>539.62260000000003</v>
      </c>
      <c r="M108" s="6">
        <v>7.56</v>
      </c>
      <c r="N108" s="6">
        <v>1.1228070175438596</v>
      </c>
      <c r="O108" s="6">
        <v>1.1772486772486774</v>
      </c>
      <c r="P108" s="18">
        <v>13.913021834395911</v>
      </c>
      <c r="Q108" s="18">
        <v>8.3025071592881279</v>
      </c>
    </row>
    <row r="109" spans="1:17" x14ac:dyDescent="0.25">
      <c r="A109" s="3"/>
      <c r="B109" s="3" t="s">
        <v>43</v>
      </c>
      <c r="C109" s="3">
        <v>500</v>
      </c>
      <c r="D109" s="3">
        <v>3175</v>
      </c>
      <c r="E109" s="3">
        <v>19.899999999999999</v>
      </c>
      <c r="F109" s="3">
        <v>7.5</v>
      </c>
      <c r="G109" s="4">
        <v>0.2</v>
      </c>
      <c r="H109" s="3" t="s">
        <v>55</v>
      </c>
      <c r="I109" s="3">
        <v>65</v>
      </c>
      <c r="J109" s="3">
        <v>25</v>
      </c>
      <c r="K109" s="3">
        <v>1</v>
      </c>
      <c r="L109" s="6">
        <v>539.62260000000003</v>
      </c>
      <c r="M109" s="6">
        <v>7.56</v>
      </c>
      <c r="N109" s="6">
        <v>1.8070175438596492</v>
      </c>
      <c r="O109" s="6">
        <v>1.3611111111111112</v>
      </c>
      <c r="P109" s="18">
        <v>7.6330114586395146</v>
      </c>
      <c r="Q109" s="18">
        <v>13.298967252716615</v>
      </c>
    </row>
    <row r="110" spans="1:17" x14ac:dyDescent="0.25">
      <c r="A110" s="3"/>
      <c r="B110" s="3" t="s">
        <v>43</v>
      </c>
      <c r="C110" s="3">
        <v>500</v>
      </c>
      <c r="D110" s="3">
        <v>3175</v>
      </c>
      <c r="E110" s="3">
        <v>19.899999999999999</v>
      </c>
      <c r="F110" s="3">
        <v>7.5</v>
      </c>
      <c r="G110" s="4">
        <v>0.3</v>
      </c>
      <c r="H110" s="3" t="s">
        <v>55</v>
      </c>
      <c r="I110" s="3">
        <v>65</v>
      </c>
      <c r="J110" s="3">
        <v>25</v>
      </c>
      <c r="K110" s="3">
        <v>1</v>
      </c>
      <c r="L110" s="6">
        <v>539.62260000000003</v>
      </c>
      <c r="M110" s="6">
        <v>7.56</v>
      </c>
      <c r="N110" s="6">
        <v>2.1052631578947367</v>
      </c>
      <c r="O110" s="6">
        <v>1.6031746031746033</v>
      </c>
      <c r="P110" s="18">
        <v>2.0892671789796897</v>
      </c>
      <c r="Q110" s="18">
        <v>3.2810910900932391</v>
      </c>
    </row>
    <row r="111" spans="1:17" x14ac:dyDescent="0.25">
      <c r="A111" s="3"/>
      <c r="B111" s="3" t="s">
        <v>43</v>
      </c>
      <c r="C111" s="3">
        <v>500</v>
      </c>
      <c r="D111" s="3">
        <v>3175</v>
      </c>
      <c r="E111" s="3">
        <v>19.899999999999999</v>
      </c>
      <c r="F111" s="3">
        <v>7.5</v>
      </c>
      <c r="G111" s="4">
        <v>0.4</v>
      </c>
      <c r="H111" s="3" t="s">
        <v>55</v>
      </c>
      <c r="I111" s="3">
        <v>65</v>
      </c>
      <c r="J111" s="3">
        <v>25</v>
      </c>
      <c r="K111" s="3">
        <v>1</v>
      </c>
      <c r="L111" s="6">
        <v>539.62260000000003</v>
      </c>
      <c r="M111" s="6">
        <v>7.56</v>
      </c>
      <c r="N111" s="6">
        <v>2.5438596491228069</v>
      </c>
      <c r="O111" s="6">
        <v>1.7777777777777779</v>
      </c>
      <c r="P111" s="18">
        <v>8.2232546319794793</v>
      </c>
      <c r="Q111" s="18">
        <v>3.4608302323350797</v>
      </c>
    </row>
    <row r="112" spans="1:17" x14ac:dyDescent="0.25">
      <c r="A112" s="3"/>
      <c r="B112" s="3" t="s">
        <v>43</v>
      </c>
      <c r="C112" s="3">
        <v>500</v>
      </c>
      <c r="D112" s="3">
        <v>1372</v>
      </c>
      <c r="E112" s="3">
        <v>19.899999999999999</v>
      </c>
      <c r="F112" s="3">
        <v>6.61</v>
      </c>
      <c r="G112" s="4">
        <v>0.1</v>
      </c>
      <c r="H112" s="3" t="s">
        <v>55</v>
      </c>
      <c r="I112" s="3">
        <v>65</v>
      </c>
      <c r="J112" s="3">
        <v>25</v>
      </c>
      <c r="K112" s="3">
        <v>1</v>
      </c>
      <c r="L112" s="6">
        <v>539.62260000000003</v>
      </c>
      <c r="M112" s="6">
        <v>7.56</v>
      </c>
      <c r="N112" s="6">
        <v>1.7543859649122806</v>
      </c>
      <c r="O112" s="6">
        <v>1.0820105820105821</v>
      </c>
      <c r="P112" s="18">
        <v>1.940095506672737</v>
      </c>
      <c r="Q112" s="18">
        <v>2.3449455545563644</v>
      </c>
    </row>
    <row r="113" spans="1:17" x14ac:dyDescent="0.25">
      <c r="A113" s="3"/>
      <c r="B113" s="3" t="s">
        <v>43</v>
      </c>
      <c r="C113" s="3">
        <v>500</v>
      </c>
      <c r="D113" s="3">
        <v>1372</v>
      </c>
      <c r="E113" s="3">
        <v>19.899999999999999</v>
      </c>
      <c r="F113" s="3">
        <v>6.61</v>
      </c>
      <c r="G113" s="4">
        <v>0.2</v>
      </c>
      <c r="H113" s="3" t="s">
        <v>55</v>
      </c>
      <c r="I113" s="3">
        <v>65</v>
      </c>
      <c r="J113" s="3">
        <v>25</v>
      </c>
      <c r="K113" s="3">
        <v>1</v>
      </c>
      <c r="L113" s="6">
        <v>539.62260000000003</v>
      </c>
      <c r="M113" s="6">
        <v>7.56</v>
      </c>
      <c r="N113" s="6">
        <v>2.736842105263158</v>
      </c>
      <c r="O113" s="6">
        <v>1.1296296296296295</v>
      </c>
      <c r="P113" s="18">
        <v>1.804554646922333</v>
      </c>
      <c r="Q113" s="18">
        <v>1.7929559023358859</v>
      </c>
    </row>
    <row r="114" spans="1:17" x14ac:dyDescent="0.25">
      <c r="A114" s="3"/>
      <c r="B114" s="3" t="s">
        <v>43</v>
      </c>
      <c r="C114" s="3">
        <v>500</v>
      </c>
      <c r="D114" s="3">
        <v>1372</v>
      </c>
      <c r="E114" s="3">
        <v>19.899999999999999</v>
      </c>
      <c r="F114" s="3">
        <v>6.61</v>
      </c>
      <c r="G114" s="4">
        <v>0.3</v>
      </c>
      <c r="H114" s="3" t="s">
        <v>55</v>
      </c>
      <c r="I114" s="3">
        <v>65</v>
      </c>
      <c r="J114" s="3">
        <v>25</v>
      </c>
      <c r="K114" s="3">
        <v>1</v>
      </c>
      <c r="L114" s="6">
        <v>539.62260000000003</v>
      </c>
      <c r="M114" s="6">
        <v>7.56</v>
      </c>
      <c r="N114" s="6">
        <v>3.4385964912280702</v>
      </c>
      <c r="O114" s="6">
        <v>1.2539682539682542</v>
      </c>
      <c r="P114" s="18">
        <v>1.7177115425880554</v>
      </c>
      <c r="Q114" s="18">
        <v>1.4740206970562457</v>
      </c>
    </row>
    <row r="115" spans="1:17" x14ac:dyDescent="0.25">
      <c r="A115" s="3"/>
      <c r="B115" s="3" t="s">
        <v>43</v>
      </c>
      <c r="C115" s="3">
        <v>500</v>
      </c>
      <c r="D115" s="3">
        <v>1372</v>
      </c>
      <c r="E115" s="3">
        <v>19.899999999999999</v>
      </c>
      <c r="F115" s="3">
        <v>6.61</v>
      </c>
      <c r="G115" s="4">
        <v>0.4</v>
      </c>
      <c r="H115" s="3" t="s">
        <v>55</v>
      </c>
      <c r="I115" s="3">
        <v>65</v>
      </c>
      <c r="J115" s="3">
        <v>25</v>
      </c>
      <c r="K115" s="3">
        <v>1</v>
      </c>
      <c r="L115" s="6">
        <v>539.62260000000003</v>
      </c>
      <c r="M115" s="6">
        <v>7.56</v>
      </c>
      <c r="N115" s="6">
        <v>4.3684210526315788</v>
      </c>
      <c r="O115" s="6">
        <v>1.4550264550264551</v>
      </c>
      <c r="P115" s="18">
        <v>2.0103606901621807</v>
      </c>
      <c r="Q115" s="18">
        <v>4.7879955689198788</v>
      </c>
    </row>
    <row r="116" spans="1:17" x14ac:dyDescent="0.25">
      <c r="A116" s="3" t="s">
        <v>106</v>
      </c>
      <c r="B116" s="3" t="s">
        <v>39</v>
      </c>
      <c r="C116" s="3">
        <v>600</v>
      </c>
      <c r="D116" s="3">
        <v>1140</v>
      </c>
      <c r="E116" s="3">
        <v>8</v>
      </c>
      <c r="F116" s="3">
        <v>8</v>
      </c>
      <c r="G116" s="4">
        <v>0.08</v>
      </c>
      <c r="H116" s="3" t="s">
        <v>56</v>
      </c>
      <c r="I116" s="3">
        <v>87.5</v>
      </c>
      <c r="J116" s="3">
        <v>35</v>
      </c>
      <c r="K116" s="3">
        <v>4</v>
      </c>
      <c r="L116" s="6">
        <v>4.9000000000000004</v>
      </c>
      <c r="M116" s="6">
        <v>24</v>
      </c>
      <c r="N116" s="6">
        <v>1.0204081632653061</v>
      </c>
      <c r="O116" s="6">
        <v>1.2083333333333333</v>
      </c>
      <c r="P116" s="18"/>
      <c r="Q116" s="18"/>
    </row>
    <row r="117" spans="1:17" x14ac:dyDescent="0.25">
      <c r="A117" s="3"/>
      <c r="B117" s="3" t="s">
        <v>39</v>
      </c>
      <c r="C117" s="3">
        <v>600</v>
      </c>
      <c r="D117" s="3">
        <v>1140</v>
      </c>
      <c r="E117" s="3">
        <v>8</v>
      </c>
      <c r="F117" s="3">
        <v>8</v>
      </c>
      <c r="G117" s="4">
        <v>0.16</v>
      </c>
      <c r="H117" s="3" t="s">
        <v>57</v>
      </c>
      <c r="I117" s="3">
        <v>87.5</v>
      </c>
      <c r="J117" s="3">
        <v>35</v>
      </c>
      <c r="K117" s="3">
        <v>4</v>
      </c>
      <c r="L117" s="6">
        <v>4.9000000000000004</v>
      </c>
      <c r="M117" s="6">
        <v>24</v>
      </c>
      <c r="N117" s="6">
        <v>1.2040816326530612</v>
      </c>
      <c r="O117" s="6">
        <v>1.375</v>
      </c>
      <c r="P117" s="18"/>
      <c r="Q117" s="18"/>
    </row>
    <row r="118" spans="1:17" x14ac:dyDescent="0.25">
      <c r="A118" s="3"/>
      <c r="B118" s="3" t="s">
        <v>39</v>
      </c>
      <c r="C118" s="3">
        <v>600</v>
      </c>
      <c r="D118" s="3">
        <v>1140</v>
      </c>
      <c r="E118" s="3">
        <v>8</v>
      </c>
      <c r="F118" s="3">
        <v>8</v>
      </c>
      <c r="G118" s="4">
        <v>0.25</v>
      </c>
      <c r="H118" s="3" t="s">
        <v>57</v>
      </c>
      <c r="I118" s="3">
        <v>87.5</v>
      </c>
      <c r="J118" s="3">
        <v>35</v>
      </c>
      <c r="K118" s="3">
        <v>4</v>
      </c>
      <c r="L118" s="6">
        <v>4.9000000000000004</v>
      </c>
      <c r="M118" s="6">
        <v>24</v>
      </c>
      <c r="N118" s="6">
        <v>1.3265306122448979</v>
      </c>
      <c r="O118" s="6">
        <v>1.9166666666666667</v>
      </c>
      <c r="P118" s="18"/>
      <c r="Q118" s="18"/>
    </row>
    <row r="119" spans="1:17" x14ac:dyDescent="0.25">
      <c r="A119" s="3"/>
      <c r="B119" s="3" t="s">
        <v>39</v>
      </c>
      <c r="C119" s="3">
        <v>600</v>
      </c>
      <c r="D119" s="3">
        <v>1140</v>
      </c>
      <c r="E119" s="3">
        <v>8</v>
      </c>
      <c r="F119" s="3">
        <v>8</v>
      </c>
      <c r="G119" s="4">
        <v>0.4</v>
      </c>
      <c r="H119" s="3" t="s">
        <v>57</v>
      </c>
      <c r="I119" s="3">
        <v>87.5</v>
      </c>
      <c r="J119" s="3">
        <v>35</v>
      </c>
      <c r="K119" s="3">
        <v>4</v>
      </c>
      <c r="L119" s="6">
        <v>4.9000000000000004</v>
      </c>
      <c r="M119" s="6">
        <v>24</v>
      </c>
      <c r="N119" s="6">
        <v>2.2448979591836733</v>
      </c>
      <c r="O119" s="6">
        <v>0.70833333333333337</v>
      </c>
      <c r="P119" s="18"/>
      <c r="Q119" s="18"/>
    </row>
    <row r="120" spans="1:17" x14ac:dyDescent="0.25">
      <c r="A120" s="3" t="s">
        <v>107</v>
      </c>
      <c r="B120" s="3" t="s">
        <v>58</v>
      </c>
      <c r="C120" s="3">
        <v>50</v>
      </c>
      <c r="D120" s="3">
        <v>951</v>
      </c>
      <c r="E120" s="6">
        <v>11</v>
      </c>
      <c r="F120" s="3">
        <v>6</v>
      </c>
      <c r="G120" s="4">
        <v>0.04</v>
      </c>
      <c r="H120" s="3" t="s">
        <v>59</v>
      </c>
      <c r="I120" s="3">
        <v>45</v>
      </c>
      <c r="J120" s="3">
        <v>25</v>
      </c>
      <c r="K120" s="3">
        <v>2</v>
      </c>
      <c r="L120" s="6">
        <v>28</v>
      </c>
      <c r="M120" s="6">
        <v>28</v>
      </c>
      <c r="N120" s="6">
        <v>2.2142857142857144</v>
      </c>
      <c r="O120" s="6">
        <v>1.2678571428571428</v>
      </c>
      <c r="P120" s="18"/>
      <c r="Q120" s="18"/>
    </row>
    <row r="121" spans="1:17" x14ac:dyDescent="0.25">
      <c r="A121" s="3"/>
      <c r="B121" s="3" t="s">
        <v>58</v>
      </c>
      <c r="C121" s="3">
        <v>50</v>
      </c>
      <c r="D121" s="3">
        <v>951</v>
      </c>
      <c r="E121" s="6">
        <v>11</v>
      </c>
      <c r="F121" s="3">
        <v>6</v>
      </c>
      <c r="G121" s="4">
        <v>0.08</v>
      </c>
      <c r="H121" s="3" t="s">
        <v>60</v>
      </c>
      <c r="I121" s="3">
        <v>45</v>
      </c>
      <c r="J121" s="3">
        <v>25</v>
      </c>
      <c r="K121" s="3">
        <v>2</v>
      </c>
      <c r="L121" s="6">
        <v>28</v>
      </c>
      <c r="M121" s="6">
        <v>28</v>
      </c>
      <c r="N121" s="6">
        <v>2.8571428571428572</v>
      </c>
      <c r="O121" s="6">
        <v>1.3035714285714286</v>
      </c>
      <c r="P121" s="18"/>
      <c r="Q121" s="18"/>
    </row>
    <row r="122" spans="1:17" x14ac:dyDescent="0.25">
      <c r="A122" s="3"/>
      <c r="B122" s="3" t="s">
        <v>58</v>
      </c>
      <c r="C122" s="3">
        <v>50</v>
      </c>
      <c r="D122" s="3">
        <v>951</v>
      </c>
      <c r="E122" s="6">
        <v>11</v>
      </c>
      <c r="F122" s="3">
        <v>6</v>
      </c>
      <c r="G122" s="4">
        <v>0.14000000000000001</v>
      </c>
      <c r="H122" s="3" t="s">
        <v>60</v>
      </c>
      <c r="I122" s="3">
        <v>45</v>
      </c>
      <c r="J122" s="3">
        <v>25</v>
      </c>
      <c r="K122" s="3">
        <v>2</v>
      </c>
      <c r="L122" s="6">
        <v>28</v>
      </c>
      <c r="M122" s="6">
        <v>28</v>
      </c>
      <c r="N122" s="6">
        <v>3.7142857142857144</v>
      </c>
      <c r="O122" s="6">
        <v>1.5</v>
      </c>
      <c r="P122" s="18"/>
      <c r="Q122" s="18"/>
    </row>
    <row r="123" spans="1:17" x14ac:dyDescent="0.25">
      <c r="A123" s="3"/>
      <c r="B123" s="3" t="s">
        <v>58</v>
      </c>
      <c r="C123" s="3">
        <v>50</v>
      </c>
      <c r="D123" s="3">
        <v>951</v>
      </c>
      <c r="E123" s="6">
        <v>11</v>
      </c>
      <c r="F123" s="3">
        <v>6</v>
      </c>
      <c r="G123" s="4">
        <v>0.21</v>
      </c>
      <c r="H123" s="3" t="s">
        <v>60</v>
      </c>
      <c r="I123" s="3">
        <v>45</v>
      </c>
      <c r="J123" s="3">
        <v>25</v>
      </c>
      <c r="K123" s="3">
        <v>2</v>
      </c>
      <c r="L123" s="6">
        <v>28</v>
      </c>
      <c r="M123" s="6">
        <v>28</v>
      </c>
      <c r="N123" s="6">
        <v>5.5357142857142856</v>
      </c>
      <c r="O123" s="6">
        <v>0.8571428571428571</v>
      </c>
      <c r="P123" s="18"/>
      <c r="Q123" s="18"/>
    </row>
    <row r="124" spans="1:17" x14ac:dyDescent="0.25">
      <c r="A124" s="3"/>
      <c r="B124" s="3" t="s">
        <v>58</v>
      </c>
      <c r="C124" s="3">
        <v>50</v>
      </c>
      <c r="D124" s="3">
        <v>951</v>
      </c>
      <c r="E124" s="6">
        <v>11</v>
      </c>
      <c r="F124" s="3">
        <v>6</v>
      </c>
      <c r="G124" s="4">
        <v>0.04</v>
      </c>
      <c r="H124" s="3" t="s">
        <v>6</v>
      </c>
      <c r="I124" s="3">
        <v>45</v>
      </c>
      <c r="J124" s="3">
        <v>25</v>
      </c>
      <c r="K124" s="3">
        <v>2</v>
      </c>
      <c r="L124" s="6">
        <v>1000</v>
      </c>
      <c r="M124" s="6">
        <v>29.5</v>
      </c>
      <c r="N124" s="6">
        <v>1.29</v>
      </c>
      <c r="O124" s="6">
        <v>1.0305084745762711</v>
      </c>
      <c r="P124" s="18"/>
      <c r="Q124" s="18"/>
    </row>
    <row r="125" spans="1:17" x14ac:dyDescent="0.25">
      <c r="A125" s="3"/>
      <c r="B125" s="3" t="s">
        <v>58</v>
      </c>
      <c r="C125" s="3">
        <v>50</v>
      </c>
      <c r="D125" s="3">
        <v>951</v>
      </c>
      <c r="E125" s="6">
        <v>11</v>
      </c>
      <c r="F125" s="3">
        <v>6</v>
      </c>
      <c r="G125" s="4">
        <v>0.08</v>
      </c>
      <c r="H125" s="3" t="s">
        <v>17</v>
      </c>
      <c r="I125" s="3">
        <v>45</v>
      </c>
      <c r="J125" s="3">
        <v>25</v>
      </c>
      <c r="K125" s="3">
        <v>2</v>
      </c>
      <c r="L125" s="6">
        <v>1000</v>
      </c>
      <c r="M125" s="6">
        <v>29.5</v>
      </c>
      <c r="N125" s="6">
        <v>1.75</v>
      </c>
      <c r="O125" s="6">
        <v>1.0847457627118644</v>
      </c>
      <c r="P125" s="18"/>
      <c r="Q125" s="18"/>
    </row>
    <row r="126" spans="1:17" x14ac:dyDescent="0.25">
      <c r="A126" s="3"/>
      <c r="B126" s="3" t="s">
        <v>58</v>
      </c>
      <c r="C126" s="3">
        <v>50</v>
      </c>
      <c r="D126" s="3">
        <v>951</v>
      </c>
      <c r="E126" s="6">
        <v>11</v>
      </c>
      <c r="F126" s="3">
        <v>6</v>
      </c>
      <c r="G126" s="4">
        <v>0.14000000000000001</v>
      </c>
      <c r="H126" s="3" t="s">
        <v>17</v>
      </c>
      <c r="I126" s="3">
        <v>45</v>
      </c>
      <c r="J126" s="3">
        <v>25</v>
      </c>
      <c r="K126" s="3">
        <v>2</v>
      </c>
      <c r="L126" s="6">
        <v>1000</v>
      </c>
      <c r="M126" s="6">
        <v>29.5</v>
      </c>
      <c r="N126" s="6">
        <v>1.87</v>
      </c>
      <c r="O126" s="6">
        <v>1.0508474576271187</v>
      </c>
      <c r="P126" s="18"/>
      <c r="Q126" s="18"/>
    </row>
    <row r="127" spans="1:17" x14ac:dyDescent="0.25">
      <c r="A127" s="3"/>
      <c r="B127" s="3" t="s">
        <v>58</v>
      </c>
      <c r="C127" s="3">
        <v>50</v>
      </c>
      <c r="D127" s="3">
        <v>951</v>
      </c>
      <c r="E127" s="6">
        <v>11</v>
      </c>
      <c r="F127" s="3">
        <v>6</v>
      </c>
      <c r="G127" s="4">
        <v>0.23</v>
      </c>
      <c r="H127" s="3" t="s">
        <v>17</v>
      </c>
      <c r="I127" s="3">
        <v>45</v>
      </c>
      <c r="J127" s="3">
        <v>25</v>
      </c>
      <c r="K127" s="3">
        <v>2</v>
      </c>
      <c r="L127" s="6">
        <v>1000</v>
      </c>
      <c r="M127" s="6">
        <v>29.5</v>
      </c>
      <c r="N127" s="6">
        <v>2.38</v>
      </c>
      <c r="O127" s="6">
        <v>0.40677966101694918</v>
      </c>
      <c r="P127" s="18"/>
      <c r="Q127" s="18"/>
    </row>
    <row r="128" spans="1:17" x14ac:dyDescent="0.25">
      <c r="A128" s="3"/>
      <c r="B128" s="3" t="s">
        <v>20</v>
      </c>
      <c r="C128" s="3">
        <v>50</v>
      </c>
      <c r="D128" s="3">
        <v>951</v>
      </c>
      <c r="E128" s="6">
        <v>11</v>
      </c>
      <c r="F128" s="3">
        <v>6</v>
      </c>
      <c r="G128" s="4">
        <v>0.04</v>
      </c>
      <c r="H128" s="3" t="s">
        <v>37</v>
      </c>
      <c r="I128" s="3">
        <v>100</v>
      </c>
      <c r="J128" s="3">
        <v>25</v>
      </c>
      <c r="K128" s="3">
        <v>2</v>
      </c>
      <c r="L128" s="6">
        <v>28</v>
      </c>
      <c r="M128" s="6">
        <v>39</v>
      </c>
      <c r="N128" s="6">
        <v>1</v>
      </c>
      <c r="O128" s="6">
        <v>1</v>
      </c>
      <c r="P128" s="18"/>
      <c r="Q128" s="18"/>
    </row>
    <row r="129" spans="1:17" x14ac:dyDescent="0.25">
      <c r="A129" s="3"/>
      <c r="B129" s="3" t="s">
        <v>20</v>
      </c>
      <c r="C129" s="3">
        <v>50</v>
      </c>
      <c r="D129" s="3">
        <v>951</v>
      </c>
      <c r="E129" s="6">
        <v>11</v>
      </c>
      <c r="F129" s="3">
        <v>6</v>
      </c>
      <c r="G129" s="4">
        <v>0.08</v>
      </c>
      <c r="H129" s="3" t="s">
        <v>38</v>
      </c>
      <c r="I129" s="3">
        <v>100</v>
      </c>
      <c r="J129" s="3">
        <v>25</v>
      </c>
      <c r="K129" s="3">
        <v>2</v>
      </c>
      <c r="L129" s="6">
        <v>28</v>
      </c>
      <c r="M129" s="6">
        <v>39</v>
      </c>
      <c r="N129" s="6">
        <v>1.3392857142857142</v>
      </c>
      <c r="O129" s="6">
        <v>1.358974358974359</v>
      </c>
      <c r="P129" s="18"/>
      <c r="Q129" s="18"/>
    </row>
    <row r="130" spans="1:17" x14ac:dyDescent="0.25">
      <c r="A130" s="3"/>
      <c r="B130" s="3" t="s">
        <v>20</v>
      </c>
      <c r="C130" s="3">
        <v>50</v>
      </c>
      <c r="D130" s="3">
        <v>951</v>
      </c>
      <c r="E130" s="6">
        <v>11</v>
      </c>
      <c r="F130" s="3">
        <v>6</v>
      </c>
      <c r="G130" s="4">
        <v>0.17</v>
      </c>
      <c r="H130" s="3" t="s">
        <v>38</v>
      </c>
      <c r="I130" s="3">
        <v>100</v>
      </c>
      <c r="J130" s="3">
        <v>25</v>
      </c>
      <c r="K130" s="3">
        <v>2</v>
      </c>
      <c r="L130" s="6">
        <v>28</v>
      </c>
      <c r="M130" s="6">
        <v>39</v>
      </c>
      <c r="N130" s="6">
        <v>1.5</v>
      </c>
      <c r="O130" s="6">
        <v>1.4743589743589745</v>
      </c>
      <c r="P130" s="18"/>
      <c r="Q130" s="18"/>
    </row>
    <row r="131" spans="1:17" x14ac:dyDescent="0.25">
      <c r="A131" s="3"/>
      <c r="B131" s="3" t="s">
        <v>20</v>
      </c>
      <c r="C131" s="3">
        <v>50</v>
      </c>
      <c r="D131" s="3">
        <v>951</v>
      </c>
      <c r="E131" s="6">
        <v>11</v>
      </c>
      <c r="F131" s="3">
        <v>6</v>
      </c>
      <c r="G131" s="4">
        <v>0.21</v>
      </c>
      <c r="H131" s="3" t="s">
        <v>38</v>
      </c>
      <c r="I131" s="3">
        <v>100</v>
      </c>
      <c r="J131" s="3">
        <v>25</v>
      </c>
      <c r="K131" s="3">
        <v>2</v>
      </c>
      <c r="L131" s="6">
        <v>28</v>
      </c>
      <c r="M131" s="6">
        <v>39</v>
      </c>
      <c r="N131" s="6">
        <v>2.5714285714285716</v>
      </c>
      <c r="O131" s="6">
        <v>0.31025641025641026</v>
      </c>
      <c r="P131" s="18"/>
      <c r="Q131" s="18"/>
    </row>
    <row r="132" spans="1:17" x14ac:dyDescent="0.25">
      <c r="A132" s="3" t="s">
        <v>108</v>
      </c>
      <c r="B132" s="3" t="s">
        <v>58</v>
      </c>
      <c r="C132" s="3">
        <v>50</v>
      </c>
      <c r="D132" s="3">
        <v>951</v>
      </c>
      <c r="E132" s="6">
        <v>11</v>
      </c>
      <c r="F132" s="3">
        <v>6</v>
      </c>
      <c r="G132" s="4">
        <v>0.04</v>
      </c>
      <c r="H132" s="3" t="s">
        <v>17</v>
      </c>
      <c r="I132" s="3">
        <v>125</v>
      </c>
      <c r="J132" s="3">
        <v>25</v>
      </c>
      <c r="K132" s="3">
        <v>2</v>
      </c>
      <c r="L132" s="6">
        <v>1000</v>
      </c>
      <c r="M132" s="6">
        <v>28.5</v>
      </c>
      <c r="N132" s="6">
        <v>1.28</v>
      </c>
      <c r="O132" s="6">
        <v>1.0315789473684209</v>
      </c>
      <c r="P132" s="18"/>
      <c r="Q132" s="18"/>
    </row>
    <row r="133" spans="1:17" x14ac:dyDescent="0.25">
      <c r="A133" s="3"/>
      <c r="B133" s="3" t="s">
        <v>58</v>
      </c>
      <c r="C133" s="3">
        <v>50</v>
      </c>
      <c r="D133" s="3">
        <v>951</v>
      </c>
      <c r="E133" s="6">
        <v>11</v>
      </c>
      <c r="F133" s="3">
        <v>6</v>
      </c>
      <c r="G133" s="4">
        <v>0.08</v>
      </c>
      <c r="H133" s="3" t="s">
        <v>17</v>
      </c>
      <c r="I133" s="3">
        <v>125</v>
      </c>
      <c r="J133" s="3">
        <v>25</v>
      </c>
      <c r="K133" s="3">
        <v>2</v>
      </c>
      <c r="L133" s="6">
        <v>1000</v>
      </c>
      <c r="M133" s="6">
        <v>28.5</v>
      </c>
      <c r="N133" s="6">
        <v>1.9</v>
      </c>
      <c r="O133" s="6">
        <v>1.1228070175438596</v>
      </c>
      <c r="P133" s="18"/>
      <c r="Q133" s="18"/>
    </row>
    <row r="134" spans="1:17" x14ac:dyDescent="0.25">
      <c r="A134" s="3"/>
      <c r="B134" s="3" t="s">
        <v>58</v>
      </c>
      <c r="C134" s="3">
        <v>50</v>
      </c>
      <c r="D134" s="3">
        <v>951</v>
      </c>
      <c r="E134" s="6">
        <v>11</v>
      </c>
      <c r="F134" s="3">
        <v>6</v>
      </c>
      <c r="G134" s="4">
        <v>0.14000000000000001</v>
      </c>
      <c r="H134" s="3" t="s">
        <v>17</v>
      </c>
      <c r="I134" s="3">
        <v>125</v>
      </c>
      <c r="J134" s="3">
        <v>25</v>
      </c>
      <c r="K134" s="3">
        <v>2</v>
      </c>
      <c r="L134" s="6">
        <v>1000</v>
      </c>
      <c r="M134" s="6">
        <v>28.5</v>
      </c>
      <c r="N134" s="6">
        <v>2.0499999999999998</v>
      </c>
      <c r="O134" s="6">
        <v>1.0701754385964912</v>
      </c>
      <c r="P134" s="18"/>
      <c r="Q134" s="18"/>
    </row>
    <row r="135" spans="1:17" x14ac:dyDescent="0.25">
      <c r="A135" s="3"/>
      <c r="B135" s="3" t="s">
        <v>58</v>
      </c>
      <c r="C135" s="3">
        <v>50</v>
      </c>
      <c r="D135" s="3">
        <v>951</v>
      </c>
      <c r="E135" s="6">
        <v>11</v>
      </c>
      <c r="F135" s="3">
        <v>6</v>
      </c>
      <c r="G135" s="4">
        <v>0.21</v>
      </c>
      <c r="H135" s="3" t="s">
        <v>17</v>
      </c>
      <c r="I135" s="3">
        <v>125</v>
      </c>
      <c r="J135" s="3">
        <v>25</v>
      </c>
      <c r="K135" s="3">
        <v>2</v>
      </c>
      <c r="L135" s="6">
        <v>1000</v>
      </c>
      <c r="M135" s="6">
        <v>28.5</v>
      </c>
      <c r="N135" s="6">
        <v>2.38</v>
      </c>
      <c r="O135" s="6">
        <v>0.42105263157894735</v>
      </c>
      <c r="P135" s="18"/>
      <c r="Q135" s="18"/>
    </row>
    <row r="136" spans="1:17" x14ac:dyDescent="0.25">
      <c r="A136" s="3"/>
      <c r="B136" s="3" t="s">
        <v>61</v>
      </c>
      <c r="C136" s="3"/>
      <c r="D136" s="3">
        <v>965</v>
      </c>
      <c r="E136" s="6">
        <v>11</v>
      </c>
      <c r="F136" s="3">
        <v>6</v>
      </c>
      <c r="G136" s="4">
        <v>0.06</v>
      </c>
      <c r="H136" s="3" t="s">
        <v>17</v>
      </c>
      <c r="I136" s="3">
        <v>125</v>
      </c>
      <c r="J136" s="3">
        <v>25</v>
      </c>
      <c r="K136" s="3">
        <v>2</v>
      </c>
      <c r="L136" s="6">
        <v>1000</v>
      </c>
      <c r="M136" s="6">
        <v>28.5</v>
      </c>
      <c r="N136" s="6">
        <v>1.1499999999999999</v>
      </c>
      <c r="O136" s="6">
        <v>1.0526315789473684</v>
      </c>
      <c r="P136" s="18"/>
      <c r="Q136" s="18"/>
    </row>
    <row r="137" spans="1:17" x14ac:dyDescent="0.25">
      <c r="A137" s="3"/>
      <c r="B137" s="3" t="s">
        <v>61</v>
      </c>
      <c r="C137" s="3"/>
      <c r="D137" s="3">
        <v>965</v>
      </c>
      <c r="E137" s="6">
        <v>11</v>
      </c>
      <c r="F137" s="3">
        <v>6</v>
      </c>
      <c r="G137" s="4">
        <v>0.1</v>
      </c>
      <c r="H137" s="3" t="s">
        <v>17</v>
      </c>
      <c r="I137" s="3">
        <v>125</v>
      </c>
      <c r="J137" s="3">
        <v>25</v>
      </c>
      <c r="K137" s="3">
        <v>2</v>
      </c>
      <c r="L137" s="6">
        <v>1000</v>
      </c>
      <c r="M137" s="6">
        <v>28.5</v>
      </c>
      <c r="N137" s="6">
        <v>1.17</v>
      </c>
      <c r="O137" s="6">
        <v>1.0877192982456141</v>
      </c>
      <c r="P137" s="18"/>
      <c r="Q137" s="18"/>
    </row>
    <row r="138" spans="1:17" x14ac:dyDescent="0.25">
      <c r="A138" s="3"/>
      <c r="B138" s="3" t="s">
        <v>62</v>
      </c>
      <c r="C138" s="3"/>
      <c r="D138" s="3">
        <v>965</v>
      </c>
      <c r="E138" s="6">
        <v>11</v>
      </c>
      <c r="F138" s="3">
        <v>6</v>
      </c>
      <c r="G138" s="4">
        <v>0.16</v>
      </c>
      <c r="H138" s="3" t="s">
        <v>17</v>
      </c>
      <c r="I138" s="3">
        <v>125</v>
      </c>
      <c r="J138" s="3">
        <v>25</v>
      </c>
      <c r="K138" s="3">
        <v>2</v>
      </c>
      <c r="L138" s="6">
        <v>1000</v>
      </c>
      <c r="M138" s="6">
        <v>28.5</v>
      </c>
      <c r="N138" s="6">
        <v>1.23</v>
      </c>
      <c r="O138" s="6">
        <v>1.0701754385964912</v>
      </c>
      <c r="P138" s="18"/>
      <c r="Q138" s="18"/>
    </row>
    <row r="139" spans="1:17" x14ac:dyDescent="0.25">
      <c r="A139" s="3"/>
      <c r="B139" s="3" t="s">
        <v>62</v>
      </c>
      <c r="C139" s="3"/>
      <c r="D139" s="3">
        <v>965</v>
      </c>
      <c r="E139" s="6">
        <v>11</v>
      </c>
      <c r="F139" s="3">
        <v>6</v>
      </c>
      <c r="G139" s="4">
        <v>0.22</v>
      </c>
      <c r="H139" s="3" t="s">
        <v>17</v>
      </c>
      <c r="I139" s="3">
        <v>125</v>
      </c>
      <c r="J139" s="3">
        <v>25</v>
      </c>
      <c r="K139" s="3">
        <v>2</v>
      </c>
      <c r="L139" s="6">
        <v>1000</v>
      </c>
      <c r="M139" s="6">
        <v>28.5</v>
      </c>
      <c r="N139" s="6">
        <v>1.55</v>
      </c>
      <c r="O139" s="6">
        <v>0.73684210526315785</v>
      </c>
      <c r="P139" s="18"/>
      <c r="Q139" s="18"/>
    </row>
    <row r="140" spans="1:17" x14ac:dyDescent="0.25">
      <c r="A140" s="3"/>
      <c r="B140" s="3" t="s">
        <v>63</v>
      </c>
      <c r="C140" s="3"/>
      <c r="D140" s="3">
        <v>913</v>
      </c>
      <c r="E140" s="6">
        <v>11</v>
      </c>
      <c r="F140" s="3">
        <v>6</v>
      </c>
      <c r="G140" s="4">
        <v>0.06</v>
      </c>
      <c r="H140" s="3" t="s">
        <v>17</v>
      </c>
      <c r="I140" s="3">
        <v>125</v>
      </c>
      <c r="J140" s="3">
        <v>25</v>
      </c>
      <c r="K140" s="3">
        <v>2</v>
      </c>
      <c r="L140" s="6">
        <v>1000</v>
      </c>
      <c r="M140" s="6">
        <v>28.5</v>
      </c>
      <c r="N140" s="6">
        <v>1.17</v>
      </c>
      <c r="O140" s="6">
        <v>1.0877192982456141</v>
      </c>
      <c r="P140" s="18"/>
      <c r="Q140" s="18"/>
    </row>
    <row r="141" spans="1:17" x14ac:dyDescent="0.25">
      <c r="A141" s="3"/>
      <c r="B141" s="3" t="s">
        <v>63</v>
      </c>
      <c r="C141" s="3"/>
      <c r="D141" s="3">
        <v>913</v>
      </c>
      <c r="E141" s="6">
        <v>11</v>
      </c>
      <c r="F141" s="3">
        <v>6</v>
      </c>
      <c r="G141" s="4">
        <v>0.11</v>
      </c>
      <c r="H141" s="3" t="s">
        <v>17</v>
      </c>
      <c r="I141" s="3">
        <v>125</v>
      </c>
      <c r="J141" s="3">
        <v>25</v>
      </c>
      <c r="K141" s="3">
        <v>2</v>
      </c>
      <c r="L141" s="6">
        <v>1000</v>
      </c>
      <c r="M141" s="6">
        <v>28.5</v>
      </c>
      <c r="N141" s="6">
        <v>1.2</v>
      </c>
      <c r="O141" s="6">
        <v>1.1052631578947369</v>
      </c>
      <c r="P141" s="18"/>
      <c r="Q141" s="18"/>
    </row>
    <row r="142" spans="1:17" x14ac:dyDescent="0.25">
      <c r="A142" s="3"/>
      <c r="B142" s="3" t="s">
        <v>64</v>
      </c>
      <c r="C142" s="3"/>
      <c r="D142" s="3">
        <v>913</v>
      </c>
      <c r="E142" s="6">
        <v>11</v>
      </c>
      <c r="F142" s="3">
        <v>6</v>
      </c>
      <c r="G142" s="4">
        <v>0.16</v>
      </c>
      <c r="H142" s="3" t="s">
        <v>17</v>
      </c>
      <c r="I142" s="3">
        <v>125</v>
      </c>
      <c r="J142" s="3">
        <v>25</v>
      </c>
      <c r="K142" s="3">
        <v>2</v>
      </c>
      <c r="L142" s="6">
        <v>1000</v>
      </c>
      <c r="M142" s="6">
        <v>28.5</v>
      </c>
      <c r="N142" s="6">
        <v>1.25</v>
      </c>
      <c r="O142" s="6">
        <v>1.1228070175438596</v>
      </c>
      <c r="P142" s="18"/>
      <c r="Q142" s="18"/>
    </row>
    <row r="143" spans="1:17" x14ac:dyDescent="0.25">
      <c r="A143" s="3"/>
      <c r="B143" s="3" t="s">
        <v>64</v>
      </c>
      <c r="C143" s="3"/>
      <c r="D143" s="3">
        <v>913</v>
      </c>
      <c r="E143" s="6">
        <v>11</v>
      </c>
      <c r="F143" s="3">
        <v>6</v>
      </c>
      <c r="G143" s="4">
        <v>0.24</v>
      </c>
      <c r="H143" s="3" t="s">
        <v>17</v>
      </c>
      <c r="I143" s="3">
        <v>125</v>
      </c>
      <c r="J143" s="3">
        <v>25</v>
      </c>
      <c r="K143" s="3">
        <v>2</v>
      </c>
      <c r="L143" s="6">
        <v>1000</v>
      </c>
      <c r="M143" s="6">
        <v>28.5</v>
      </c>
      <c r="N143" s="6">
        <v>1.45</v>
      </c>
      <c r="O143" s="6">
        <v>0.80701754385964908</v>
      </c>
      <c r="P143" s="18"/>
      <c r="Q143" s="18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1A9E-7BF9-48A6-BB35-30B9C26D511A}">
  <dimension ref="A1"/>
  <sheetViews>
    <sheetView zoomScaleNormal="100" workbookViewId="0">
      <selection sqref="A1:Y29"/>
    </sheetView>
  </sheetViews>
  <sheetFormatPr defaultRowHeight="13.8" x14ac:dyDescent="0.2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A6E8-2A53-4FAC-A08A-7B4DE6C93BC6}">
  <dimension ref="A1:AG49"/>
  <sheetViews>
    <sheetView topLeftCell="G1" workbookViewId="0">
      <selection activeCell="A50" sqref="A50:XFD160"/>
    </sheetView>
  </sheetViews>
  <sheetFormatPr defaultRowHeight="13.8" x14ac:dyDescent="0.25"/>
  <cols>
    <col min="9" max="9" width="16.33203125" customWidth="1"/>
  </cols>
  <sheetData>
    <row r="1" spans="1:33" x14ac:dyDescent="0.25">
      <c r="A1" s="99" t="s">
        <v>280</v>
      </c>
      <c r="B1" s="101" t="s">
        <v>281</v>
      </c>
      <c r="C1" s="101" t="s">
        <v>282</v>
      </c>
      <c r="D1" s="101" t="s">
        <v>283</v>
      </c>
      <c r="E1" s="103" t="s">
        <v>284</v>
      </c>
      <c r="F1" s="97" t="s">
        <v>285</v>
      </c>
      <c r="G1" s="97" t="s">
        <v>286</v>
      </c>
      <c r="H1" s="105" t="s">
        <v>287</v>
      </c>
      <c r="I1" s="107" t="s">
        <v>288</v>
      </c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9"/>
      <c r="U1" s="47"/>
      <c r="V1" s="47"/>
      <c r="W1" s="47"/>
      <c r="X1" s="107" t="s">
        <v>289</v>
      </c>
      <c r="Y1" s="109"/>
      <c r="Z1" s="110" t="s">
        <v>290</v>
      </c>
      <c r="AA1" s="111"/>
      <c r="AB1" s="111"/>
      <c r="AC1" s="111"/>
      <c r="AD1" s="111"/>
      <c r="AE1" s="112"/>
      <c r="AF1" s="48"/>
      <c r="AG1" s="48"/>
    </row>
    <row r="2" spans="1:33" ht="55.2" x14ac:dyDescent="0.25">
      <c r="A2" s="100"/>
      <c r="B2" s="102"/>
      <c r="C2" s="102"/>
      <c r="D2" s="102"/>
      <c r="E2" s="104"/>
      <c r="F2" s="98"/>
      <c r="G2" s="98"/>
      <c r="H2" s="106"/>
      <c r="I2" s="107" t="s">
        <v>291</v>
      </c>
      <c r="J2" s="108"/>
      <c r="K2" s="108"/>
      <c r="L2" s="108"/>
      <c r="M2" s="108"/>
      <c r="N2" s="108"/>
      <c r="O2" s="109"/>
      <c r="P2" s="49"/>
      <c r="Q2" s="49" t="s">
        <v>292</v>
      </c>
      <c r="R2" s="1"/>
      <c r="S2" s="47" t="s">
        <v>293</v>
      </c>
      <c r="T2" s="50" t="s">
        <v>294</v>
      </c>
      <c r="U2" s="47" t="s">
        <v>295</v>
      </c>
      <c r="V2" s="51" t="s">
        <v>296</v>
      </c>
      <c r="W2" s="47" t="s">
        <v>297</v>
      </c>
      <c r="X2" s="47" t="s">
        <v>298</v>
      </c>
      <c r="Y2" s="47" t="s">
        <v>299</v>
      </c>
      <c r="Z2" s="61" t="s">
        <v>284</v>
      </c>
      <c r="AA2" s="62" t="s">
        <v>285</v>
      </c>
      <c r="AB2" s="61" t="s">
        <v>300</v>
      </c>
      <c r="AC2" s="62" t="s">
        <v>286</v>
      </c>
      <c r="AD2" s="63" t="s">
        <v>287</v>
      </c>
      <c r="AE2" s="63" t="s">
        <v>301</v>
      </c>
      <c r="AF2" s="48" t="s">
        <v>302</v>
      </c>
      <c r="AG2" s="48"/>
    </row>
    <row r="3" spans="1:33" x14ac:dyDescent="0.25">
      <c r="A3" s="48">
        <v>10</v>
      </c>
      <c r="B3" s="48">
        <v>2017</v>
      </c>
      <c r="C3" s="48">
        <v>3</v>
      </c>
      <c r="D3" s="48"/>
      <c r="E3" s="48">
        <v>0.19</v>
      </c>
      <c r="F3" s="48">
        <v>6.82</v>
      </c>
      <c r="G3" s="48">
        <f>0.21/E3</f>
        <v>1.1052631578947367</v>
      </c>
      <c r="H3" s="48">
        <f>8.1/F3</f>
        <v>1.1876832844574778</v>
      </c>
      <c r="I3" s="48" t="s">
        <v>1</v>
      </c>
      <c r="J3" s="48"/>
      <c r="K3" s="48">
        <v>45</v>
      </c>
      <c r="L3" s="48">
        <v>420</v>
      </c>
      <c r="M3" s="48">
        <v>3.35</v>
      </c>
      <c r="N3" s="48">
        <v>3.35</v>
      </c>
      <c r="O3" s="53">
        <v>0.1</v>
      </c>
      <c r="P3" s="48"/>
      <c r="Q3" s="48" t="s">
        <v>2</v>
      </c>
      <c r="R3" s="28" t="s">
        <v>303</v>
      </c>
      <c r="S3" s="48"/>
      <c r="T3" s="48"/>
      <c r="U3" s="48"/>
      <c r="V3" s="48"/>
      <c r="W3" s="48"/>
      <c r="X3" s="49">
        <v>35</v>
      </c>
      <c r="Y3" s="48">
        <v>4</v>
      </c>
      <c r="Z3" s="54">
        <v>0.19</v>
      </c>
      <c r="AA3" s="55">
        <v>6.82</v>
      </c>
      <c r="AB3" s="54">
        <v>35.894736842105267</v>
      </c>
      <c r="AC3" s="55">
        <v>1.1052631578947367</v>
      </c>
      <c r="AD3" s="56">
        <v>1.1876832844574778</v>
      </c>
      <c r="AE3" s="56">
        <v>1.0745705906996228</v>
      </c>
      <c r="AF3" s="48"/>
      <c r="AG3" s="48"/>
    </row>
    <row r="4" spans="1:33" x14ac:dyDescent="0.25">
      <c r="A4" s="48">
        <v>11</v>
      </c>
      <c r="B4" s="48"/>
      <c r="C4" s="48"/>
      <c r="D4" s="48"/>
      <c r="E4" s="48">
        <v>0.19</v>
      </c>
      <c r="F4" s="48">
        <v>6.82</v>
      </c>
      <c r="G4" s="48">
        <f>0.254/E3</f>
        <v>1.3368421052631578</v>
      </c>
      <c r="H4" s="48">
        <f>8.651/F3</f>
        <v>1.2684750733137828</v>
      </c>
      <c r="I4" s="48" t="s">
        <v>1</v>
      </c>
      <c r="J4" s="48"/>
      <c r="K4" s="48">
        <v>45</v>
      </c>
      <c r="L4" s="48">
        <v>420</v>
      </c>
      <c r="M4" s="48">
        <v>3.35</v>
      </c>
      <c r="N4" s="48">
        <v>3.35</v>
      </c>
      <c r="O4" s="53">
        <v>0.2</v>
      </c>
      <c r="P4" s="48"/>
      <c r="Q4" s="48" t="s">
        <v>2</v>
      </c>
      <c r="R4" s="28" t="s">
        <v>303</v>
      </c>
      <c r="S4" s="48"/>
      <c r="T4" s="48">
        <v>60</v>
      </c>
      <c r="U4" s="48"/>
      <c r="V4" s="48"/>
      <c r="W4" s="48"/>
      <c r="X4" s="49">
        <v>35</v>
      </c>
      <c r="Y4" s="48">
        <v>4</v>
      </c>
      <c r="Z4" s="54">
        <v>0.19</v>
      </c>
      <c r="AA4" s="55">
        <v>6.82</v>
      </c>
      <c r="AB4" s="54">
        <v>35.894736842105267</v>
      </c>
      <c r="AC4" s="55">
        <v>1.3368421052631578</v>
      </c>
      <c r="AD4" s="56">
        <v>1.2683284457478006</v>
      </c>
      <c r="AE4" s="56">
        <v>0.94874962477197677</v>
      </c>
      <c r="AF4" s="48"/>
      <c r="AG4" s="48"/>
    </row>
    <row r="5" spans="1:33" x14ac:dyDescent="0.25">
      <c r="A5" s="48">
        <v>12</v>
      </c>
      <c r="B5" s="48"/>
      <c r="C5" s="48"/>
      <c r="D5" s="48"/>
      <c r="E5" s="48">
        <v>0.19</v>
      </c>
      <c r="F5" s="48">
        <v>6.82</v>
      </c>
      <c r="G5" s="48">
        <f>0.187/E3</f>
        <v>0.98421052631578942</v>
      </c>
      <c r="H5" s="48">
        <f>7.25/F3</f>
        <v>1.063049853372434</v>
      </c>
      <c r="I5" s="48" t="s">
        <v>1</v>
      </c>
      <c r="J5" s="48"/>
      <c r="K5" s="48">
        <v>45</v>
      </c>
      <c r="L5" s="48">
        <v>420</v>
      </c>
      <c r="M5" s="48">
        <v>3.35</v>
      </c>
      <c r="N5" s="48">
        <v>3.35</v>
      </c>
      <c r="O5" s="53">
        <v>0.1</v>
      </c>
      <c r="P5" s="48"/>
      <c r="Q5" s="48" t="s">
        <v>2</v>
      </c>
      <c r="R5" s="28" t="s">
        <v>303</v>
      </c>
      <c r="S5" s="48"/>
      <c r="T5" s="48">
        <v>40</v>
      </c>
      <c r="U5" s="48"/>
      <c r="V5" s="48"/>
      <c r="W5" s="48"/>
      <c r="X5" s="49">
        <v>35</v>
      </c>
      <c r="Y5" s="48">
        <v>4</v>
      </c>
      <c r="Z5" s="54">
        <v>0.19</v>
      </c>
      <c r="AA5" s="55">
        <v>6.82</v>
      </c>
      <c r="AB5" s="54">
        <v>35.894736842105267</v>
      </c>
      <c r="AC5" s="55">
        <v>0.98421052631578942</v>
      </c>
      <c r="AD5" s="56">
        <v>1.063049853372434</v>
      </c>
      <c r="AE5" s="56">
        <v>1.0801041290949864</v>
      </c>
      <c r="AF5" s="48"/>
      <c r="AG5" s="48"/>
    </row>
    <row r="6" spans="1:33" x14ac:dyDescent="0.25">
      <c r="A6" s="48">
        <v>247</v>
      </c>
      <c r="B6" s="48">
        <v>2020</v>
      </c>
      <c r="C6" s="48">
        <v>27</v>
      </c>
      <c r="D6" s="48"/>
      <c r="E6" s="48">
        <v>3.78</v>
      </c>
      <c r="F6" s="48">
        <v>74.45</v>
      </c>
      <c r="G6" s="48">
        <f>4.12/3.78</f>
        <v>1.08994708994709</v>
      </c>
      <c r="H6" s="48">
        <f>89/74.45</f>
        <v>1.1954331766286097</v>
      </c>
      <c r="I6" s="48" t="s">
        <v>15</v>
      </c>
      <c r="J6" s="48"/>
      <c r="K6" s="48">
        <v>900</v>
      </c>
      <c r="L6" s="48">
        <v>1370</v>
      </c>
      <c r="M6" s="54">
        <v>6.5</v>
      </c>
      <c r="N6" s="54">
        <v>6.5</v>
      </c>
      <c r="O6" s="53">
        <v>0.1</v>
      </c>
      <c r="P6" s="48"/>
      <c r="Q6" s="48" t="s">
        <v>3</v>
      </c>
      <c r="R6" s="28" t="s">
        <v>304</v>
      </c>
      <c r="S6" s="48"/>
      <c r="T6" s="48">
        <v>60</v>
      </c>
      <c r="U6" s="48"/>
      <c r="V6" s="48"/>
      <c r="W6" s="48"/>
      <c r="X6" s="49">
        <v>25</v>
      </c>
      <c r="Y6" s="49">
        <v>10</v>
      </c>
      <c r="Z6" s="54">
        <v>3.8</v>
      </c>
      <c r="AA6" s="55">
        <v>82.15</v>
      </c>
      <c r="AB6" s="54">
        <v>21.618421052631582</v>
      </c>
      <c r="AC6" s="55">
        <v>1.1052631578947369</v>
      </c>
      <c r="AD6" s="56">
        <v>1.1710286062081559</v>
      </c>
      <c r="AE6" s="56">
        <v>1.0595020722835693</v>
      </c>
      <c r="AF6" s="48"/>
      <c r="AG6" s="48"/>
    </row>
    <row r="7" spans="1:33" x14ac:dyDescent="0.25">
      <c r="A7" s="48">
        <v>248</v>
      </c>
      <c r="B7" s="48"/>
      <c r="C7" s="48"/>
      <c r="D7" s="48"/>
      <c r="E7" s="48"/>
      <c r="F7" s="48"/>
      <c r="G7" s="48">
        <f>5.6/3.78</f>
        <v>1.4814814814814814</v>
      </c>
      <c r="H7" s="48">
        <f>135/74.45</f>
        <v>1.8132975151108126</v>
      </c>
      <c r="I7" s="48" t="s">
        <v>15</v>
      </c>
      <c r="J7" s="48"/>
      <c r="K7" s="48">
        <v>900</v>
      </c>
      <c r="L7" s="48">
        <v>1370</v>
      </c>
      <c r="M7" s="54">
        <v>6.5</v>
      </c>
      <c r="N7" s="54">
        <v>6.5</v>
      </c>
      <c r="O7" s="53">
        <v>0.2</v>
      </c>
      <c r="P7" s="48"/>
      <c r="Q7" s="48" t="s">
        <v>3</v>
      </c>
      <c r="R7" s="28" t="s">
        <v>304</v>
      </c>
      <c r="S7" s="48"/>
      <c r="T7" s="48">
        <v>60</v>
      </c>
      <c r="U7" s="48"/>
      <c r="V7" s="48"/>
      <c r="W7" s="48"/>
      <c r="X7" s="49">
        <v>25</v>
      </c>
      <c r="Y7" s="49">
        <v>10</v>
      </c>
      <c r="Z7" s="54">
        <v>3.8</v>
      </c>
      <c r="AA7" s="55">
        <v>82.15</v>
      </c>
      <c r="AB7" s="54">
        <v>21.618421052631582</v>
      </c>
      <c r="AC7" s="55">
        <v>1.5000000000000002</v>
      </c>
      <c r="AD7" s="56">
        <v>1.7650639074863055</v>
      </c>
      <c r="AE7" s="56">
        <v>1.1767092716575367</v>
      </c>
      <c r="AF7" s="48"/>
      <c r="AG7" s="48"/>
    </row>
    <row r="8" spans="1:33" x14ac:dyDescent="0.25">
      <c r="A8" s="48">
        <v>249</v>
      </c>
      <c r="B8" s="48"/>
      <c r="C8" s="48"/>
      <c r="D8" s="48"/>
      <c r="E8" s="48"/>
      <c r="F8" s="48"/>
      <c r="G8" s="48">
        <f>8.9/3.78</f>
        <v>2.3544973544973549</v>
      </c>
      <c r="H8" s="48">
        <f>234/74.45</f>
        <v>3.1430490261920752</v>
      </c>
      <c r="I8" s="48" t="s">
        <v>15</v>
      </c>
      <c r="J8" s="48"/>
      <c r="K8" s="48">
        <v>900</v>
      </c>
      <c r="L8" s="48">
        <v>1370</v>
      </c>
      <c r="M8" s="54">
        <v>6.5</v>
      </c>
      <c r="N8" s="54">
        <v>6.5</v>
      </c>
      <c r="O8" s="53">
        <v>0.3</v>
      </c>
      <c r="P8" s="48"/>
      <c r="Q8" s="48" t="s">
        <v>3</v>
      </c>
      <c r="R8" s="28" t="s">
        <v>304</v>
      </c>
      <c r="S8" s="48"/>
      <c r="T8" s="48">
        <v>60</v>
      </c>
      <c r="U8" s="48"/>
      <c r="V8" s="48"/>
      <c r="W8" s="48"/>
      <c r="X8" s="49">
        <v>25</v>
      </c>
      <c r="Y8" s="49">
        <v>10</v>
      </c>
      <c r="Z8" s="54">
        <v>3.8</v>
      </c>
      <c r="AA8" s="55">
        <v>82.15</v>
      </c>
      <c r="AB8" s="54">
        <v>21.618421052631582</v>
      </c>
      <c r="AC8" s="55">
        <v>2.486842105263158</v>
      </c>
      <c r="AD8" s="56">
        <v>3.2136335970785148</v>
      </c>
      <c r="AE8" s="56">
        <v>1.2922547797776038</v>
      </c>
      <c r="AF8" s="48"/>
      <c r="AG8" s="48"/>
    </row>
    <row r="9" spans="1:33" x14ac:dyDescent="0.25">
      <c r="A9" s="48">
        <v>250</v>
      </c>
      <c r="B9" s="48"/>
      <c r="C9" s="48"/>
      <c r="D9" s="48"/>
      <c r="E9" s="48"/>
      <c r="F9" s="48"/>
      <c r="G9" s="48">
        <f>10.2/3.78</f>
        <v>2.6984126984126982</v>
      </c>
      <c r="H9" s="48">
        <f>340/74.45</f>
        <v>4.5668233713901945</v>
      </c>
      <c r="I9" s="48" t="s">
        <v>15</v>
      </c>
      <c r="J9" s="48"/>
      <c r="K9" s="48">
        <v>900</v>
      </c>
      <c r="L9" s="48">
        <v>1370</v>
      </c>
      <c r="M9" s="54">
        <v>6.5</v>
      </c>
      <c r="N9" s="54">
        <v>6.5</v>
      </c>
      <c r="O9" s="53">
        <v>0.4</v>
      </c>
      <c r="P9" s="48"/>
      <c r="Q9" s="48" t="s">
        <v>3</v>
      </c>
      <c r="R9" s="28" t="s">
        <v>304</v>
      </c>
      <c r="S9" s="48"/>
      <c r="T9" s="48">
        <v>60</v>
      </c>
      <c r="U9" s="48"/>
      <c r="V9" s="48"/>
      <c r="W9" s="48"/>
      <c r="X9" s="49">
        <v>25</v>
      </c>
      <c r="Y9" s="49">
        <v>10</v>
      </c>
      <c r="Z9" s="54">
        <v>3.8</v>
      </c>
      <c r="AA9" s="55">
        <v>82.15</v>
      </c>
      <c r="AB9" s="54">
        <v>21.618421052631582</v>
      </c>
      <c r="AC9" s="55">
        <v>2.8421052631578951</v>
      </c>
      <c r="AD9" s="56">
        <v>4.8082775410833838</v>
      </c>
      <c r="AE9" s="56">
        <v>1.6918013570478569</v>
      </c>
      <c r="AF9" s="48"/>
      <c r="AG9" s="48"/>
    </row>
    <row r="10" spans="1:33" x14ac:dyDescent="0.25">
      <c r="A10" s="48">
        <v>252</v>
      </c>
      <c r="B10" s="48">
        <v>2015</v>
      </c>
      <c r="C10" s="48">
        <v>28</v>
      </c>
      <c r="D10" s="48"/>
      <c r="E10" s="48">
        <f>7.16/30.8</f>
        <v>0.23246753246753246</v>
      </c>
      <c r="F10" s="48">
        <v>7.16</v>
      </c>
      <c r="G10">
        <v>0.81802362853741184</v>
      </c>
      <c r="H10" s="48">
        <v>0.97206703910614523</v>
      </c>
      <c r="I10" s="48" t="s">
        <v>16</v>
      </c>
      <c r="J10" s="48"/>
      <c r="K10" s="48">
        <v>2000</v>
      </c>
      <c r="L10" s="48">
        <v>33</v>
      </c>
      <c r="M10" s="48">
        <v>1.6</v>
      </c>
      <c r="N10" s="48">
        <v>9.6</v>
      </c>
      <c r="O10" s="53">
        <v>0.05</v>
      </c>
      <c r="P10" s="48"/>
      <c r="Q10" s="48" t="s">
        <v>2</v>
      </c>
      <c r="R10" s="28" t="s">
        <v>303</v>
      </c>
      <c r="S10" s="48"/>
      <c r="T10" s="48">
        <v>47.5</v>
      </c>
      <c r="U10" s="48"/>
      <c r="V10" s="48"/>
      <c r="W10" s="48"/>
      <c r="X10" s="48">
        <v>30</v>
      </c>
      <c r="Y10" s="48">
        <v>4</v>
      </c>
      <c r="Z10" s="54">
        <v>0.15</v>
      </c>
      <c r="AA10" s="55">
        <v>5.59</v>
      </c>
      <c r="AB10" s="54">
        <v>37.266666666666666</v>
      </c>
      <c r="AC10" s="55">
        <v>1.2666666666666668</v>
      </c>
      <c r="AD10" s="56">
        <v>1.2218246869409661</v>
      </c>
      <c r="AE10" s="56">
        <v>0.96459843705865733</v>
      </c>
      <c r="AF10" s="48"/>
      <c r="AG10" s="48"/>
    </row>
    <row r="11" spans="1:33" x14ac:dyDescent="0.25">
      <c r="A11" s="48">
        <v>253</v>
      </c>
      <c r="B11" s="48"/>
      <c r="C11" s="48"/>
      <c r="D11" s="48"/>
      <c r="E11" s="48">
        <f t="shared" ref="E11:E12" si="0">7.16/30.8</f>
        <v>0.23246753246753246</v>
      </c>
      <c r="F11" s="48">
        <v>8.16</v>
      </c>
      <c r="G11">
        <v>0.80442481810233679</v>
      </c>
      <c r="H11" s="48">
        <v>0.98463687150837986</v>
      </c>
      <c r="I11" s="48" t="s">
        <v>16</v>
      </c>
      <c r="J11" s="48"/>
      <c r="K11" s="48">
        <v>2000</v>
      </c>
      <c r="L11" s="48">
        <v>33</v>
      </c>
      <c r="M11" s="48">
        <v>1.6</v>
      </c>
      <c r="N11" s="48">
        <v>9.6</v>
      </c>
      <c r="O11" s="53">
        <v>0.1</v>
      </c>
      <c r="P11" s="48"/>
      <c r="Q11" s="48" t="s">
        <v>2</v>
      </c>
      <c r="R11" s="28" t="s">
        <v>303</v>
      </c>
      <c r="S11" s="48"/>
      <c r="T11" s="48">
        <v>47.5</v>
      </c>
      <c r="U11" s="48"/>
      <c r="V11" s="48"/>
      <c r="W11" s="48"/>
      <c r="X11" s="48">
        <v>30</v>
      </c>
      <c r="Y11" s="48">
        <v>4</v>
      </c>
      <c r="Z11" s="54">
        <v>0.15</v>
      </c>
      <c r="AA11" s="55">
        <v>5.59</v>
      </c>
      <c r="AB11" s="54">
        <v>37.266666666666666</v>
      </c>
      <c r="AC11" s="55">
        <v>1.4</v>
      </c>
      <c r="AD11" s="56">
        <v>1.3488372093023255</v>
      </c>
      <c r="AE11" s="56">
        <v>0.96345514950166111</v>
      </c>
      <c r="AF11" s="48"/>
      <c r="AG11" s="48"/>
    </row>
    <row r="12" spans="1:33" x14ac:dyDescent="0.25">
      <c r="A12" s="48">
        <v>254</v>
      </c>
      <c r="B12" s="48"/>
      <c r="C12" s="48"/>
      <c r="D12" s="48"/>
      <c r="E12" s="48">
        <f t="shared" si="0"/>
        <v>0.23246753246753246</v>
      </c>
      <c r="F12" s="48">
        <v>9.16</v>
      </c>
      <c r="G12">
        <v>1.3668228509641378</v>
      </c>
      <c r="H12" s="48">
        <v>1.9259776536312847</v>
      </c>
      <c r="I12" s="48" t="s">
        <v>16</v>
      </c>
      <c r="J12" s="48"/>
      <c r="K12" s="48">
        <v>2000</v>
      </c>
      <c r="L12" s="48">
        <v>33</v>
      </c>
      <c r="M12" s="48">
        <v>1.6</v>
      </c>
      <c r="N12" s="48">
        <v>9.6</v>
      </c>
      <c r="O12" s="53">
        <v>0.2</v>
      </c>
      <c r="P12" s="48"/>
      <c r="Q12" s="48" t="s">
        <v>2</v>
      </c>
      <c r="R12" s="28" t="s">
        <v>303</v>
      </c>
      <c r="S12" s="48"/>
      <c r="T12" s="48">
        <v>47.5</v>
      </c>
      <c r="U12" s="48"/>
      <c r="V12" s="48"/>
      <c r="W12" s="48"/>
      <c r="X12" s="48">
        <v>30</v>
      </c>
      <c r="Y12" s="48">
        <v>4</v>
      </c>
      <c r="Z12" s="54">
        <v>0.15</v>
      </c>
      <c r="AA12" s="55">
        <v>5.59</v>
      </c>
      <c r="AB12" s="54">
        <v>37.266666666666666</v>
      </c>
      <c r="AC12" s="55">
        <v>2.4666666666666668</v>
      </c>
      <c r="AD12" s="56">
        <v>2.1771019677996422</v>
      </c>
      <c r="AE12" s="56">
        <v>0.88260890586471996</v>
      </c>
      <c r="AF12" s="48"/>
      <c r="AG12" s="48"/>
    </row>
    <row r="13" spans="1:33" x14ac:dyDescent="0.25">
      <c r="A13" s="48">
        <v>286</v>
      </c>
      <c r="B13" s="48">
        <v>2014</v>
      </c>
      <c r="C13" s="48">
        <v>34</v>
      </c>
      <c r="D13" s="48">
        <v>0.42799999999999999</v>
      </c>
      <c r="E13" s="48">
        <v>0.379</v>
      </c>
      <c r="F13" s="48">
        <v>8.36</v>
      </c>
      <c r="G13" s="48">
        <v>1.129287598944591</v>
      </c>
      <c r="H13" s="48">
        <v>1.1818181818181821</v>
      </c>
      <c r="I13" s="48" t="s">
        <v>9</v>
      </c>
      <c r="J13" s="48"/>
      <c r="K13" s="48">
        <v>50000</v>
      </c>
      <c r="L13" s="48">
        <v>1500</v>
      </c>
      <c r="M13" s="48">
        <v>8.5</v>
      </c>
      <c r="N13" s="48">
        <v>5.5</v>
      </c>
      <c r="O13" s="53">
        <v>0.1</v>
      </c>
      <c r="P13" s="48"/>
      <c r="Q13" s="48" t="s">
        <v>2</v>
      </c>
      <c r="R13" s="28" t="s">
        <v>303</v>
      </c>
      <c r="S13" s="48"/>
      <c r="T13" s="48">
        <v>61.5</v>
      </c>
      <c r="U13" s="48"/>
      <c r="V13" s="48"/>
      <c r="W13" s="48"/>
      <c r="X13" s="48">
        <v>35</v>
      </c>
      <c r="Y13" s="48">
        <v>5</v>
      </c>
      <c r="Z13" s="54">
        <v>0.35399999999999998</v>
      </c>
      <c r="AA13" s="55">
        <v>8.92</v>
      </c>
      <c r="AB13" s="54">
        <v>25.197740112994353</v>
      </c>
      <c r="AC13" s="55">
        <v>1</v>
      </c>
      <c r="AD13" s="56">
        <v>1.0145739910313902</v>
      </c>
      <c r="AE13" s="56">
        <v>1.0145739910313902</v>
      </c>
      <c r="AF13" s="48"/>
      <c r="AG13" s="48"/>
    </row>
    <row r="14" spans="1:33" x14ac:dyDescent="0.25">
      <c r="A14" s="48">
        <v>287</v>
      </c>
      <c r="B14" s="48"/>
      <c r="C14" s="48"/>
      <c r="D14" s="48">
        <v>0.435</v>
      </c>
      <c r="E14" s="48">
        <v>0.379</v>
      </c>
      <c r="F14" s="48">
        <v>8.36</v>
      </c>
      <c r="G14" s="48">
        <v>1.1477572559366755</v>
      </c>
      <c r="H14" s="48">
        <v>1.3875598086124403</v>
      </c>
      <c r="I14" s="48" t="s">
        <v>9</v>
      </c>
      <c r="J14" s="48"/>
      <c r="K14" s="48">
        <v>50000</v>
      </c>
      <c r="L14" s="48">
        <v>1500</v>
      </c>
      <c r="M14" s="48">
        <v>8.5</v>
      </c>
      <c r="N14" s="48">
        <v>5.5</v>
      </c>
      <c r="O14" s="53">
        <v>0.2</v>
      </c>
      <c r="P14" s="48"/>
      <c r="Q14" s="48" t="s">
        <v>4</v>
      </c>
      <c r="R14" s="28" t="s">
        <v>303</v>
      </c>
      <c r="S14" s="48"/>
      <c r="T14" s="48">
        <v>61.5</v>
      </c>
      <c r="U14" s="48"/>
      <c r="V14" s="48"/>
      <c r="W14" s="48"/>
      <c r="X14" s="48">
        <v>35</v>
      </c>
      <c r="Y14" s="48">
        <v>5</v>
      </c>
      <c r="Z14" s="54">
        <v>0.35399999999999998</v>
      </c>
      <c r="AA14" s="55">
        <v>8.92</v>
      </c>
      <c r="AB14" s="54">
        <v>25.197740112994353</v>
      </c>
      <c r="AC14" s="55">
        <v>1.093220338983051</v>
      </c>
      <c r="AD14" s="56">
        <v>1.1704035874439462</v>
      </c>
      <c r="AE14" s="56">
        <v>1.0706017311502762</v>
      </c>
      <c r="AF14" s="48"/>
      <c r="AG14" s="48"/>
    </row>
    <row r="15" spans="1:33" x14ac:dyDescent="0.25">
      <c r="A15" s="48">
        <v>288</v>
      </c>
      <c r="B15" s="48"/>
      <c r="C15" s="48"/>
      <c r="D15" s="48">
        <v>0.441</v>
      </c>
      <c r="E15" s="48">
        <v>0.379</v>
      </c>
      <c r="F15" s="48">
        <v>8.36</v>
      </c>
      <c r="G15" s="48">
        <v>1.1635883905013193</v>
      </c>
      <c r="H15" s="48">
        <v>1.4641148325358853</v>
      </c>
      <c r="I15" s="48" t="s">
        <v>9</v>
      </c>
      <c r="J15" s="48"/>
      <c r="K15" s="48">
        <v>50000</v>
      </c>
      <c r="L15" s="48">
        <v>1500</v>
      </c>
      <c r="M15" s="48">
        <v>8.5</v>
      </c>
      <c r="N15" s="48">
        <v>5.5</v>
      </c>
      <c r="O15" s="53">
        <v>0.3</v>
      </c>
      <c r="P15" s="48"/>
      <c r="Q15" s="48" t="s">
        <v>4</v>
      </c>
      <c r="R15" s="28" t="s">
        <v>303</v>
      </c>
      <c r="S15" s="48"/>
      <c r="T15" s="48">
        <v>61.5</v>
      </c>
      <c r="U15" s="48"/>
      <c r="V15" s="48"/>
      <c r="W15" s="48"/>
      <c r="X15" s="48">
        <v>35</v>
      </c>
      <c r="Y15" s="48">
        <v>5</v>
      </c>
      <c r="Z15" s="54">
        <v>0.35399999999999998</v>
      </c>
      <c r="AA15" s="55">
        <v>8.92</v>
      </c>
      <c r="AB15" s="54">
        <v>25.197740112994353</v>
      </c>
      <c r="AC15" s="55">
        <v>1.1723163841807909</v>
      </c>
      <c r="AD15" s="56">
        <v>1.5022421524663678</v>
      </c>
      <c r="AE15" s="56">
        <v>1.2814306553568535</v>
      </c>
      <c r="AF15" s="48"/>
      <c r="AG15" s="48"/>
    </row>
    <row r="16" spans="1:33" x14ac:dyDescent="0.25">
      <c r="A16" s="48">
        <v>313</v>
      </c>
      <c r="B16" s="48">
        <v>2016</v>
      </c>
      <c r="C16" s="48">
        <v>38</v>
      </c>
      <c r="D16" s="48">
        <v>0.93</v>
      </c>
      <c r="E16" s="48">
        <v>6150.5</v>
      </c>
      <c r="F16" s="48">
        <v>400.1</v>
      </c>
      <c r="G16" s="48">
        <v>1.7135716070982254</v>
      </c>
      <c r="H16" s="48">
        <v>1.5488984635395495</v>
      </c>
      <c r="I16" s="48" t="s">
        <v>19</v>
      </c>
      <c r="J16" s="48"/>
      <c r="K16" s="48">
        <v>11000</v>
      </c>
      <c r="L16" s="48">
        <v>1250</v>
      </c>
      <c r="M16" s="48">
        <v>11</v>
      </c>
      <c r="N16" s="48">
        <v>11</v>
      </c>
      <c r="O16" s="53">
        <v>0.1</v>
      </c>
      <c r="P16" s="48"/>
      <c r="Q16" s="48" t="s">
        <v>21</v>
      </c>
      <c r="R16" s="28" t="s">
        <v>307</v>
      </c>
      <c r="S16" s="48"/>
      <c r="T16" s="48">
        <v>50</v>
      </c>
      <c r="U16" s="48"/>
      <c r="V16" s="48">
        <v>0.93</v>
      </c>
      <c r="W16" s="48"/>
      <c r="X16" s="49">
        <v>25</v>
      </c>
      <c r="Y16" s="49">
        <v>2</v>
      </c>
      <c r="Z16" s="54">
        <v>536</v>
      </c>
      <c r="AA16" s="55">
        <v>6576</v>
      </c>
      <c r="AB16" s="54">
        <v>12.26865671641791</v>
      </c>
      <c r="AC16" s="55">
        <v>1.3190298507462686</v>
      </c>
      <c r="AD16" s="56">
        <v>1.4294403892944039</v>
      </c>
      <c r="AE16" s="56">
        <v>1.0837058679799159</v>
      </c>
      <c r="AF16" s="48"/>
      <c r="AG16" s="48"/>
    </row>
    <row r="17" spans="1:33" x14ac:dyDescent="0.25">
      <c r="A17" s="48">
        <v>314</v>
      </c>
      <c r="B17" s="48"/>
      <c r="C17" s="48" t="s">
        <v>308</v>
      </c>
      <c r="D17" s="48">
        <v>1.07</v>
      </c>
      <c r="E17" s="48"/>
      <c r="F17" s="48"/>
      <c r="G17" s="48"/>
      <c r="H17" s="48"/>
      <c r="I17" s="48" t="s">
        <v>22</v>
      </c>
      <c r="J17" s="48"/>
      <c r="K17" s="48">
        <v>11000</v>
      </c>
      <c r="L17" s="48">
        <v>1250</v>
      </c>
      <c r="M17" s="48">
        <v>11</v>
      </c>
      <c r="N17" s="48">
        <v>11</v>
      </c>
      <c r="O17" s="53">
        <v>0.15</v>
      </c>
      <c r="P17" s="48"/>
      <c r="Q17" s="48" t="s">
        <v>23</v>
      </c>
      <c r="R17" s="28" t="s">
        <v>307</v>
      </c>
      <c r="S17" s="48"/>
      <c r="T17" s="48">
        <v>50</v>
      </c>
      <c r="U17" s="48"/>
      <c r="V17" s="48">
        <v>1.07</v>
      </c>
      <c r="W17" s="48"/>
      <c r="X17" s="49">
        <v>25</v>
      </c>
      <c r="Y17" s="49">
        <v>2</v>
      </c>
      <c r="Z17" s="54">
        <v>536</v>
      </c>
      <c r="AA17" s="55">
        <v>6576</v>
      </c>
      <c r="AB17" s="54">
        <v>12.26865671641791</v>
      </c>
      <c r="AC17" s="55">
        <v>1.6156716417910448</v>
      </c>
      <c r="AD17" s="56">
        <v>2.2907542579075426</v>
      </c>
      <c r="AE17" s="56">
        <v>1.4178340441552457</v>
      </c>
      <c r="AF17" s="48"/>
      <c r="AG17" s="48"/>
    </row>
    <row r="18" spans="1:33" x14ac:dyDescent="0.25">
      <c r="A18" s="48">
        <v>315</v>
      </c>
      <c r="B18" s="48"/>
      <c r="C18" s="48">
        <v>0.93</v>
      </c>
      <c r="D18" s="48">
        <v>1.1200000000000001</v>
      </c>
      <c r="E18" s="48">
        <v>6150.5</v>
      </c>
      <c r="F18" s="48">
        <v>400.1</v>
      </c>
      <c r="G18" s="48">
        <v>2.3979005248687826</v>
      </c>
      <c r="H18" s="48">
        <v>3.0450695065441837</v>
      </c>
      <c r="I18" s="48" t="s">
        <v>22</v>
      </c>
      <c r="J18" s="48"/>
      <c r="K18" s="48">
        <v>11000</v>
      </c>
      <c r="L18" s="48">
        <v>1250</v>
      </c>
      <c r="M18" s="48">
        <v>11</v>
      </c>
      <c r="N18" s="48">
        <v>11</v>
      </c>
      <c r="O18" s="53">
        <v>0.2</v>
      </c>
      <c r="P18" s="48"/>
      <c r="Q18" s="48" t="s">
        <v>23</v>
      </c>
      <c r="R18" s="28" t="s">
        <v>307</v>
      </c>
      <c r="S18" s="48"/>
      <c r="T18" s="48">
        <v>50</v>
      </c>
      <c r="U18" s="48"/>
      <c r="V18" s="48">
        <v>1.1200000000000001</v>
      </c>
      <c r="W18" s="48"/>
      <c r="X18" s="49">
        <v>25</v>
      </c>
      <c r="Y18" s="49">
        <v>2</v>
      </c>
      <c r="Z18" s="54">
        <v>536</v>
      </c>
      <c r="AA18" s="55">
        <v>6576</v>
      </c>
      <c r="AB18" s="54">
        <v>12.26865671641791</v>
      </c>
      <c r="AC18" s="55">
        <v>2.0783582089552239</v>
      </c>
      <c r="AD18" s="56">
        <v>3.2343369829683697</v>
      </c>
      <c r="AE18" s="56">
        <v>1.5561980456652122</v>
      </c>
      <c r="AF18" s="48"/>
      <c r="AG18" s="48"/>
    </row>
    <row r="19" spans="1:33" x14ac:dyDescent="0.25">
      <c r="A19" s="48">
        <v>316</v>
      </c>
      <c r="B19" s="48"/>
      <c r="C19" s="48"/>
      <c r="D19" s="48">
        <v>0.82</v>
      </c>
      <c r="E19" s="48">
        <v>6150.5</v>
      </c>
      <c r="F19" s="48">
        <v>400.1</v>
      </c>
      <c r="G19" s="48">
        <v>1.8735316170957259</v>
      </c>
      <c r="H19" s="48">
        <v>1.2960084545971873</v>
      </c>
      <c r="I19" s="48" t="s">
        <v>24</v>
      </c>
      <c r="J19" s="48"/>
      <c r="K19" s="48">
        <v>11000</v>
      </c>
      <c r="L19" s="48">
        <v>1250</v>
      </c>
      <c r="M19" s="48">
        <v>11</v>
      </c>
      <c r="N19" s="48">
        <v>11</v>
      </c>
      <c r="O19" s="53">
        <v>0.2</v>
      </c>
      <c r="P19" s="48"/>
      <c r="Q19" s="48" t="s">
        <v>23</v>
      </c>
      <c r="R19" s="28" t="s">
        <v>307</v>
      </c>
      <c r="S19" s="48" t="s">
        <v>309</v>
      </c>
      <c r="T19" s="48">
        <v>50</v>
      </c>
      <c r="U19" s="48"/>
      <c r="V19" s="48">
        <v>0.82</v>
      </c>
      <c r="W19" s="48"/>
      <c r="X19" s="49">
        <v>25</v>
      </c>
      <c r="Y19" s="49">
        <v>2</v>
      </c>
      <c r="Z19" s="54">
        <v>536</v>
      </c>
      <c r="AA19" s="55">
        <v>6576</v>
      </c>
      <c r="AB19" s="54">
        <v>12.26865671641791</v>
      </c>
      <c r="AC19" s="55">
        <v>1.4962686567164178</v>
      </c>
      <c r="AD19" s="56">
        <v>1.1414233576642336</v>
      </c>
      <c r="AE19" s="56">
        <v>0.76284653330178209</v>
      </c>
      <c r="AF19" s="48"/>
      <c r="AG19" s="48"/>
    </row>
    <row r="20" spans="1:33" x14ac:dyDescent="0.25">
      <c r="A20" s="48">
        <v>318</v>
      </c>
      <c r="B20" s="48">
        <v>2013</v>
      </c>
      <c r="C20" s="48">
        <v>39</v>
      </c>
      <c r="D20" s="48"/>
      <c r="E20" s="48">
        <v>0.27473825640313682</v>
      </c>
      <c r="F20" s="48">
        <v>6.57</v>
      </c>
      <c r="G20" s="48">
        <v>0.63369771687818</v>
      </c>
      <c r="H20" s="48">
        <v>1.1324200913242009</v>
      </c>
      <c r="I20" s="48" t="s">
        <v>25</v>
      </c>
      <c r="J20" s="48"/>
      <c r="K20" s="48"/>
      <c r="L20" s="48">
        <v>1454</v>
      </c>
      <c r="M20" s="48">
        <v>6</v>
      </c>
      <c r="N20" s="48">
        <v>6</v>
      </c>
      <c r="O20" s="53">
        <v>0.05</v>
      </c>
      <c r="P20" s="48"/>
      <c r="Q20" s="48" t="s">
        <v>4</v>
      </c>
      <c r="R20" s="28" t="s">
        <v>303</v>
      </c>
      <c r="S20" s="48"/>
      <c r="T20" s="48">
        <v>65</v>
      </c>
      <c r="U20" s="48"/>
      <c r="V20" s="48"/>
      <c r="W20" s="48"/>
      <c r="X20" s="48">
        <v>25</v>
      </c>
      <c r="Y20" s="48">
        <v>2</v>
      </c>
      <c r="Z20" s="54">
        <v>0.20936639118457301</v>
      </c>
      <c r="AA20" s="55">
        <v>7.6</v>
      </c>
      <c r="AB20" s="54">
        <v>36.299999999999997</v>
      </c>
      <c r="AC20" s="55">
        <v>0.9726315789473684</v>
      </c>
      <c r="AD20" s="56">
        <v>1.1789473684210527</v>
      </c>
      <c r="AE20" s="56">
        <v>1.2121212121212122</v>
      </c>
      <c r="AF20" s="48"/>
      <c r="AG20" s="48"/>
    </row>
    <row r="21" spans="1:33" x14ac:dyDescent="0.25">
      <c r="A21" s="48">
        <v>319</v>
      </c>
      <c r="B21" s="48"/>
      <c r="C21" s="48"/>
      <c r="D21" s="48"/>
      <c r="E21" s="48">
        <v>0.27473825640313682</v>
      </c>
      <c r="F21" s="48">
        <v>6.57</v>
      </c>
      <c r="G21" s="48">
        <v>0.75810104950013524</v>
      </c>
      <c r="H21" s="48">
        <v>1.4368340943683409</v>
      </c>
      <c r="I21" s="48" t="s">
        <v>25</v>
      </c>
      <c r="J21" s="48"/>
      <c r="K21" s="48"/>
      <c r="L21" s="48">
        <v>1454</v>
      </c>
      <c r="M21" s="48">
        <v>6</v>
      </c>
      <c r="N21" s="48">
        <v>6</v>
      </c>
      <c r="O21" s="53">
        <v>0.1</v>
      </c>
      <c r="P21" s="48"/>
      <c r="Q21" s="48" t="s">
        <v>4</v>
      </c>
      <c r="R21" s="28" t="s">
        <v>303</v>
      </c>
      <c r="S21" s="48"/>
      <c r="T21" s="48">
        <v>65</v>
      </c>
      <c r="U21" s="48"/>
      <c r="V21" s="48"/>
      <c r="W21" s="48"/>
      <c r="X21" s="48">
        <v>25</v>
      </c>
      <c r="Y21" s="48">
        <v>2</v>
      </c>
      <c r="Z21" s="54">
        <v>0.20936639118457301</v>
      </c>
      <c r="AA21" s="55">
        <v>7.6</v>
      </c>
      <c r="AB21" s="54">
        <v>36.299999999999997</v>
      </c>
      <c r="AC21" s="55">
        <v>0.79605263157894735</v>
      </c>
      <c r="AD21" s="56">
        <v>1.3157894736842106</v>
      </c>
      <c r="AE21" s="56">
        <v>1.6528925619834711</v>
      </c>
      <c r="AF21" s="48"/>
      <c r="AG21" s="48"/>
    </row>
    <row r="22" spans="1:33" x14ac:dyDescent="0.25">
      <c r="A22" s="48">
        <v>320</v>
      </c>
      <c r="B22" s="48"/>
      <c r="C22" s="48"/>
      <c r="D22" s="48"/>
      <c r="E22" s="48">
        <v>0.27473825640313682</v>
      </c>
      <c r="F22" s="48">
        <v>6.57</v>
      </c>
      <c r="G22" s="48">
        <v>1.0724745776690738</v>
      </c>
      <c r="H22" s="48">
        <v>2.2572298325722984</v>
      </c>
      <c r="I22" s="48" t="s">
        <v>26</v>
      </c>
      <c r="J22" s="48"/>
      <c r="K22" s="48"/>
      <c r="L22" s="48">
        <v>1454</v>
      </c>
      <c r="M22" s="48">
        <v>6</v>
      </c>
      <c r="N22" s="48">
        <v>6</v>
      </c>
      <c r="O22" s="53">
        <v>0.2</v>
      </c>
      <c r="P22" s="48"/>
      <c r="Q22" s="48" t="s">
        <v>4</v>
      </c>
      <c r="R22" s="28" t="s">
        <v>303</v>
      </c>
      <c r="S22" s="48"/>
      <c r="T22" s="48">
        <v>65</v>
      </c>
      <c r="U22" s="48"/>
      <c r="V22" s="48"/>
      <c r="W22" s="48"/>
      <c r="X22" s="48">
        <v>25</v>
      </c>
      <c r="Y22" s="48">
        <v>2</v>
      </c>
      <c r="Z22" s="54">
        <v>0.20936639118457301</v>
      </c>
      <c r="AA22" s="55">
        <v>7.6</v>
      </c>
      <c r="AB22" s="54">
        <v>36.299999999999997</v>
      </c>
      <c r="AC22" s="55">
        <v>1.2938935962196514</v>
      </c>
      <c r="AD22" s="56">
        <v>2.3026315789473686</v>
      </c>
      <c r="AE22" s="56">
        <v>1.7796143250688705</v>
      </c>
      <c r="AF22" s="48"/>
      <c r="AG22" s="48"/>
    </row>
    <row r="23" spans="1:33" x14ac:dyDescent="0.25">
      <c r="A23" s="48">
        <v>321</v>
      </c>
      <c r="B23" s="48"/>
      <c r="C23" s="48"/>
      <c r="D23" s="48"/>
      <c r="E23" s="48">
        <v>0.27473825640313682</v>
      </c>
      <c r="F23" s="48">
        <v>6.57</v>
      </c>
      <c r="G23" s="48">
        <v>2.4584989846285219</v>
      </c>
      <c r="H23" s="48">
        <v>3.4170471841704715</v>
      </c>
      <c r="I23" s="48" t="s">
        <v>26</v>
      </c>
      <c r="J23" s="48"/>
      <c r="K23" s="48"/>
      <c r="L23" s="48">
        <v>1454</v>
      </c>
      <c r="M23" s="48">
        <v>6</v>
      </c>
      <c r="N23" s="48">
        <v>6</v>
      </c>
      <c r="O23" s="53">
        <v>0.3</v>
      </c>
      <c r="P23" s="48"/>
      <c r="Q23" s="48" t="s">
        <v>4</v>
      </c>
      <c r="R23" s="28" t="s">
        <v>303</v>
      </c>
      <c r="S23" s="48"/>
      <c r="T23" s="48">
        <v>65</v>
      </c>
      <c r="U23" s="48"/>
      <c r="V23" s="48"/>
      <c r="W23" s="48"/>
      <c r="X23" s="48">
        <v>25</v>
      </c>
      <c r="Y23" s="48">
        <v>2</v>
      </c>
      <c r="Z23" s="54">
        <v>0.20936639118457301</v>
      </c>
      <c r="AA23" s="55">
        <v>7.6</v>
      </c>
      <c r="AB23" s="54">
        <v>36.299999999999997</v>
      </c>
      <c r="AC23" s="55">
        <v>2.5395544074911203</v>
      </c>
      <c r="AD23" s="56">
        <v>3.4210526315789473</v>
      </c>
      <c r="AE23" s="56">
        <v>1.3471074380165291</v>
      </c>
      <c r="AF23" s="48"/>
      <c r="AG23" s="48"/>
    </row>
    <row r="24" spans="1:33" x14ac:dyDescent="0.25">
      <c r="A24" s="52">
        <v>8</v>
      </c>
      <c r="B24" s="52">
        <v>2013</v>
      </c>
      <c r="C24" s="52">
        <v>3</v>
      </c>
      <c r="D24" s="52"/>
      <c r="E24" s="49"/>
      <c r="F24" s="52"/>
      <c r="G24" s="52"/>
      <c r="H24" s="52"/>
      <c r="I24" s="49" t="s">
        <v>29</v>
      </c>
      <c r="J24" s="49"/>
      <c r="K24" s="49">
        <v>80</v>
      </c>
      <c r="L24" s="49">
        <v>1350</v>
      </c>
      <c r="M24" s="54">
        <v>11.6</v>
      </c>
      <c r="N24" s="54">
        <v>3.4</v>
      </c>
      <c r="O24" s="57">
        <v>0.05</v>
      </c>
      <c r="P24" s="49"/>
      <c r="Q24" s="49" t="s">
        <v>310</v>
      </c>
      <c r="R24" s="1"/>
      <c r="S24" s="49"/>
      <c r="T24" s="58">
        <v>50</v>
      </c>
      <c r="U24" s="49"/>
      <c r="V24" s="59"/>
      <c r="W24" s="49"/>
      <c r="X24" s="49">
        <v>3</v>
      </c>
      <c r="Y24" s="49">
        <v>10</v>
      </c>
      <c r="Z24" s="54">
        <v>13.1</v>
      </c>
      <c r="AA24" s="55">
        <v>256</v>
      </c>
      <c r="AB24" s="54">
        <v>19.541984732824428</v>
      </c>
      <c r="AC24" s="55">
        <v>1.0076335877862594</v>
      </c>
      <c r="AD24" s="56">
        <v>1.01953125</v>
      </c>
      <c r="AE24" s="56">
        <v>1.0118075284090908</v>
      </c>
      <c r="AF24" s="49"/>
      <c r="AG24" s="48"/>
    </row>
    <row r="25" spans="1:33" x14ac:dyDescent="0.25">
      <c r="A25" s="52">
        <v>9</v>
      </c>
      <c r="B25" s="52"/>
      <c r="C25" s="52"/>
      <c r="D25" s="52"/>
      <c r="E25" s="49"/>
      <c r="F25" s="52"/>
      <c r="G25" s="52"/>
      <c r="H25" s="52"/>
      <c r="I25" s="49" t="s">
        <v>29</v>
      </c>
      <c r="J25" s="49"/>
      <c r="K25" s="49">
        <v>80</v>
      </c>
      <c r="L25" s="49">
        <v>1350</v>
      </c>
      <c r="M25" s="54">
        <v>11.6</v>
      </c>
      <c r="N25" s="54">
        <v>3.4</v>
      </c>
      <c r="O25" s="57">
        <v>0.1</v>
      </c>
      <c r="P25" s="49"/>
      <c r="Q25" s="49" t="s">
        <v>311</v>
      </c>
      <c r="R25" s="1"/>
      <c r="S25" s="49"/>
      <c r="T25" s="58">
        <v>50</v>
      </c>
      <c r="U25" s="49"/>
      <c r="V25" s="59"/>
      <c r="W25" s="49"/>
      <c r="X25" s="49">
        <v>3</v>
      </c>
      <c r="Y25" s="49">
        <v>10</v>
      </c>
      <c r="Z25" s="54">
        <v>13.1</v>
      </c>
      <c r="AA25" s="55">
        <v>256</v>
      </c>
      <c r="AB25" s="54">
        <v>19.541984732824428</v>
      </c>
      <c r="AC25" s="55">
        <v>1.198473282442748</v>
      </c>
      <c r="AD25" s="56">
        <v>1.17578125</v>
      </c>
      <c r="AE25" s="56">
        <v>0.98106588375796189</v>
      </c>
      <c r="AF25" s="49"/>
      <c r="AG25" s="48"/>
    </row>
    <row r="26" spans="1:33" x14ac:dyDescent="0.25">
      <c r="A26" s="52">
        <v>10</v>
      </c>
      <c r="B26" s="52"/>
      <c r="C26" s="52"/>
      <c r="D26" s="52"/>
      <c r="E26" s="49"/>
      <c r="F26" s="52"/>
      <c r="G26" s="52"/>
      <c r="H26" s="52"/>
      <c r="I26" s="49" t="s">
        <v>163</v>
      </c>
      <c r="J26" s="49"/>
      <c r="K26" s="49">
        <v>80</v>
      </c>
      <c r="L26" s="49">
        <v>1350</v>
      </c>
      <c r="M26" s="54">
        <v>11.6</v>
      </c>
      <c r="N26" s="54">
        <v>3.4</v>
      </c>
      <c r="O26" s="57">
        <v>0.15</v>
      </c>
      <c r="P26" s="49"/>
      <c r="Q26" s="49" t="s">
        <v>311</v>
      </c>
      <c r="R26" s="1"/>
      <c r="S26" s="49"/>
      <c r="T26" s="58">
        <v>50</v>
      </c>
      <c r="U26" s="49"/>
      <c r="V26" s="59"/>
      <c r="W26" s="49"/>
      <c r="X26" s="49">
        <v>3</v>
      </c>
      <c r="Y26" s="49">
        <v>10</v>
      </c>
      <c r="Z26" s="54">
        <v>13.1</v>
      </c>
      <c r="AA26" s="55">
        <v>256</v>
      </c>
      <c r="AB26" s="54">
        <v>19.541984732824428</v>
      </c>
      <c r="AC26" s="55">
        <v>1.3511450381679388</v>
      </c>
      <c r="AD26" s="56">
        <v>1.37109375</v>
      </c>
      <c r="AE26" s="56">
        <v>1.0147643008474576</v>
      </c>
      <c r="AF26" s="49"/>
      <c r="AG26" s="48"/>
    </row>
    <row r="27" spans="1:33" x14ac:dyDescent="0.25">
      <c r="A27" s="52">
        <v>11</v>
      </c>
      <c r="B27" s="52"/>
      <c r="C27" s="52"/>
      <c r="D27" s="52"/>
      <c r="E27" s="49">
        <v>13.1</v>
      </c>
      <c r="F27" s="52">
        <v>256</v>
      </c>
      <c r="G27" s="59">
        <v>1.4656488549618321</v>
      </c>
      <c r="H27" s="59">
        <v>1.53125</v>
      </c>
      <c r="I27" s="49" t="s">
        <v>163</v>
      </c>
      <c r="J27" s="49"/>
      <c r="K27" s="49">
        <v>80</v>
      </c>
      <c r="L27" s="49">
        <v>1350</v>
      </c>
      <c r="M27" s="54">
        <v>11.6</v>
      </c>
      <c r="N27" s="54">
        <v>3.4</v>
      </c>
      <c r="O27" s="57">
        <v>0.2</v>
      </c>
      <c r="P27" s="49"/>
      <c r="Q27" s="49" t="s">
        <v>311</v>
      </c>
      <c r="R27" s="1"/>
      <c r="S27" s="49"/>
      <c r="T27" s="58">
        <v>50</v>
      </c>
      <c r="U27" s="49"/>
      <c r="V27" s="59"/>
      <c r="W27" s="49"/>
      <c r="X27" s="49">
        <v>3</v>
      </c>
      <c r="Y27" s="49">
        <v>10</v>
      </c>
      <c r="Z27" s="54">
        <v>13.1</v>
      </c>
      <c r="AA27" s="55">
        <v>256</v>
      </c>
      <c r="AB27" s="54">
        <v>19.541984732824428</v>
      </c>
      <c r="AC27" s="55">
        <v>1.4656488549618321</v>
      </c>
      <c r="AD27" s="56">
        <v>1.53125</v>
      </c>
      <c r="AE27" s="56">
        <v>1.0447591145833333</v>
      </c>
      <c r="AF27" s="49"/>
      <c r="AG27" s="48"/>
    </row>
    <row r="28" spans="1:33" x14ac:dyDescent="0.25">
      <c r="A28" s="52">
        <v>12</v>
      </c>
      <c r="B28" s="52"/>
      <c r="C28" s="52"/>
      <c r="D28" s="52"/>
      <c r="E28" s="49"/>
      <c r="F28" s="52"/>
      <c r="G28" s="59"/>
      <c r="H28" s="59"/>
      <c r="I28" s="49" t="s">
        <v>163</v>
      </c>
      <c r="J28" s="49"/>
      <c r="K28" s="49">
        <v>80</v>
      </c>
      <c r="L28" s="49">
        <v>1350</v>
      </c>
      <c r="M28" s="54">
        <v>11.6</v>
      </c>
      <c r="N28" s="54">
        <v>3.4</v>
      </c>
      <c r="O28" s="57">
        <v>0.3</v>
      </c>
      <c r="P28" s="49"/>
      <c r="Q28" s="49" t="s">
        <v>311</v>
      </c>
      <c r="R28" s="1"/>
      <c r="S28" s="49"/>
      <c r="T28" s="58">
        <v>50</v>
      </c>
      <c r="U28" s="49"/>
      <c r="V28" s="59"/>
      <c r="W28" s="49"/>
      <c r="X28" s="49">
        <v>3</v>
      </c>
      <c r="Y28" s="49">
        <v>10</v>
      </c>
      <c r="Z28" s="54">
        <v>13.1</v>
      </c>
      <c r="AA28" s="55">
        <v>256</v>
      </c>
      <c r="AB28" s="54">
        <v>19.541984732824428</v>
      </c>
      <c r="AC28" s="55">
        <v>2.3053435114503817</v>
      </c>
      <c r="AD28" s="56">
        <v>2.3515625</v>
      </c>
      <c r="AE28" s="56">
        <v>1.0200486341059603</v>
      </c>
      <c r="AF28" s="49"/>
      <c r="AG28" s="48"/>
    </row>
    <row r="29" spans="1:33" x14ac:dyDescent="0.25">
      <c r="A29" s="52" t="s">
        <v>312</v>
      </c>
      <c r="B29" s="52"/>
      <c r="C29" s="52"/>
      <c r="D29" s="52"/>
      <c r="E29" s="49">
        <v>13.1</v>
      </c>
      <c r="F29" s="52">
        <v>256</v>
      </c>
      <c r="G29" s="59">
        <v>2.603053435114504</v>
      </c>
      <c r="H29" s="59">
        <v>3.04296875</v>
      </c>
      <c r="I29" s="49" t="s">
        <v>163</v>
      </c>
      <c r="J29" s="49"/>
      <c r="K29" s="49">
        <v>80</v>
      </c>
      <c r="L29" s="49">
        <v>1350</v>
      </c>
      <c r="M29" s="54">
        <v>11.6</v>
      </c>
      <c r="N29" s="54">
        <v>3.4</v>
      </c>
      <c r="O29" s="57">
        <v>0.4</v>
      </c>
      <c r="P29" s="49"/>
      <c r="Q29" s="49" t="s">
        <v>311</v>
      </c>
      <c r="R29" s="1"/>
      <c r="S29" s="49"/>
      <c r="T29" s="58">
        <v>50</v>
      </c>
      <c r="U29" s="49"/>
      <c r="V29" s="59"/>
      <c r="W29" s="49"/>
      <c r="X29" s="49">
        <v>3</v>
      </c>
      <c r="Y29" s="49">
        <v>10</v>
      </c>
      <c r="Z29" s="54">
        <v>13.1</v>
      </c>
      <c r="AA29" s="55">
        <v>256</v>
      </c>
      <c r="AB29" s="54">
        <v>19.541984732824428</v>
      </c>
      <c r="AC29" s="55">
        <v>2.8549618320610688</v>
      </c>
      <c r="AD29" s="56">
        <v>3.04296875</v>
      </c>
      <c r="AE29" s="56">
        <v>1.0658526905080212</v>
      </c>
      <c r="AF29" s="49"/>
      <c r="AG29" s="48"/>
    </row>
    <row r="30" spans="1:33" x14ac:dyDescent="0.25">
      <c r="A30" s="52">
        <v>47</v>
      </c>
      <c r="B30" s="52">
        <v>2014</v>
      </c>
      <c r="C30" s="52">
        <v>9</v>
      </c>
      <c r="D30" s="59">
        <v>1.96</v>
      </c>
      <c r="E30" s="52">
        <v>42</v>
      </c>
      <c r="F30" s="52">
        <v>917</v>
      </c>
      <c r="G30" s="59">
        <v>1.9285714285714286</v>
      </c>
      <c r="H30" s="59">
        <v>1.7513631406761179</v>
      </c>
      <c r="I30" s="49" t="s">
        <v>30</v>
      </c>
      <c r="J30" s="49"/>
      <c r="K30" s="49">
        <v>100</v>
      </c>
      <c r="L30" s="49">
        <v>679</v>
      </c>
      <c r="M30" s="54">
        <v>16.5</v>
      </c>
      <c r="N30" s="54">
        <v>4.2</v>
      </c>
      <c r="O30" s="57">
        <v>0.1</v>
      </c>
      <c r="P30" s="49" t="s">
        <v>305</v>
      </c>
      <c r="Q30" s="49" t="s">
        <v>31</v>
      </c>
      <c r="R30" s="28" t="s">
        <v>306</v>
      </c>
      <c r="S30" s="49"/>
      <c r="T30" s="58"/>
      <c r="U30" s="49"/>
      <c r="V30" s="59">
        <v>1.96</v>
      </c>
      <c r="W30" s="49"/>
      <c r="X30" s="49">
        <v>35</v>
      </c>
      <c r="Y30" s="49">
        <v>3.5</v>
      </c>
      <c r="Z30" s="54">
        <v>58.6</v>
      </c>
      <c r="AA30" s="55">
        <v>959</v>
      </c>
      <c r="AB30" s="54">
        <v>14.708588957055214</v>
      </c>
      <c r="AC30" s="55">
        <v>1.9112627986348123</v>
      </c>
      <c r="AD30" s="56">
        <v>1.8821689259645464</v>
      </c>
      <c r="AE30" s="56">
        <v>1.0141935039081689</v>
      </c>
      <c r="AF30" s="49"/>
      <c r="AG30" s="48"/>
    </row>
    <row r="31" spans="1:33" x14ac:dyDescent="0.25">
      <c r="A31" s="52">
        <v>48</v>
      </c>
      <c r="B31" s="52"/>
      <c r="C31" s="52" t="s">
        <v>313</v>
      </c>
      <c r="D31" s="59">
        <v>1.73</v>
      </c>
      <c r="E31" s="52">
        <v>42</v>
      </c>
      <c r="F31" s="52">
        <v>917</v>
      </c>
      <c r="G31" s="59">
        <v>5.0952380952380949</v>
      </c>
      <c r="H31" s="59">
        <v>3.7459105779716468</v>
      </c>
      <c r="I31" s="49" t="s">
        <v>30</v>
      </c>
      <c r="J31" s="49"/>
      <c r="K31" s="49">
        <v>100</v>
      </c>
      <c r="L31" s="49">
        <v>679</v>
      </c>
      <c r="M31" s="54">
        <v>16.5</v>
      </c>
      <c r="N31" s="54">
        <v>4.2</v>
      </c>
      <c r="O31" s="57">
        <v>0.2</v>
      </c>
      <c r="P31" s="49" t="s">
        <v>305</v>
      </c>
      <c r="Q31" s="49" t="s">
        <v>31</v>
      </c>
      <c r="R31" s="28" t="s">
        <v>306</v>
      </c>
      <c r="S31" s="49"/>
      <c r="T31" s="58"/>
      <c r="U31" s="49"/>
      <c r="V31" s="59">
        <v>1.73</v>
      </c>
      <c r="W31" s="49"/>
      <c r="X31" s="49">
        <v>35</v>
      </c>
      <c r="Y31" s="49">
        <v>3.5</v>
      </c>
      <c r="Z31" s="54">
        <v>58.6</v>
      </c>
      <c r="AA31" s="55">
        <v>959</v>
      </c>
      <c r="AB31" s="54">
        <v>14.708588957055214</v>
      </c>
      <c r="AC31" s="55">
        <v>5.3412969283276448</v>
      </c>
      <c r="AD31" s="56">
        <v>4.1772679874869656</v>
      </c>
      <c r="AE31" s="56">
        <v>0.867381760459077</v>
      </c>
      <c r="AF31" s="49"/>
      <c r="AG31" s="48"/>
    </row>
    <row r="32" spans="1:33" x14ac:dyDescent="0.25">
      <c r="A32" s="52">
        <v>49</v>
      </c>
      <c r="B32" s="52"/>
      <c r="C32" s="52"/>
      <c r="D32" s="59">
        <v>1.25</v>
      </c>
      <c r="E32" s="52">
        <v>42</v>
      </c>
      <c r="F32" s="52">
        <v>917</v>
      </c>
      <c r="G32" s="59">
        <v>14.666666666666666</v>
      </c>
      <c r="H32" s="59">
        <v>6.1526717557251906</v>
      </c>
      <c r="I32" s="49" t="s">
        <v>30</v>
      </c>
      <c r="J32" s="49"/>
      <c r="K32" s="49">
        <v>100</v>
      </c>
      <c r="L32" s="49">
        <v>679</v>
      </c>
      <c r="M32" s="54">
        <v>16.5</v>
      </c>
      <c r="N32" s="54">
        <v>4.2</v>
      </c>
      <c r="O32" s="57">
        <v>0.3</v>
      </c>
      <c r="P32" s="49" t="s">
        <v>305</v>
      </c>
      <c r="Q32" s="49" t="s">
        <v>31</v>
      </c>
      <c r="R32" s="28" t="s">
        <v>306</v>
      </c>
      <c r="S32" s="49"/>
      <c r="T32" s="58"/>
      <c r="U32" s="49"/>
      <c r="V32" s="59">
        <v>1.25</v>
      </c>
      <c r="W32" s="49"/>
      <c r="X32" s="49">
        <v>35</v>
      </c>
      <c r="Y32" s="49">
        <v>3.5</v>
      </c>
      <c r="Z32" s="54">
        <v>58.6</v>
      </c>
      <c r="AA32" s="55">
        <v>959</v>
      </c>
      <c r="AB32" s="54">
        <v>14.708588957055214</v>
      </c>
      <c r="AC32" s="55">
        <v>13.87372013651877</v>
      </c>
      <c r="AD32" s="56">
        <v>8.0813347236704907</v>
      </c>
      <c r="AE32" s="56">
        <v>0.78059707256787547</v>
      </c>
      <c r="AF32" s="49"/>
      <c r="AG32" s="48"/>
    </row>
    <row r="33" spans="1:33" x14ac:dyDescent="0.25">
      <c r="A33" s="48">
        <v>182</v>
      </c>
      <c r="B33" s="48">
        <v>2014</v>
      </c>
      <c r="C33" s="48">
        <v>22</v>
      </c>
      <c r="D33" s="48"/>
      <c r="E33" s="48"/>
      <c r="F33" s="48"/>
      <c r="G33" s="48">
        <v>0.95085572576952948</v>
      </c>
      <c r="H33" s="48">
        <v>1.4409146572427449</v>
      </c>
      <c r="I33" s="48" t="s">
        <v>40</v>
      </c>
      <c r="J33" s="48"/>
      <c r="K33" s="48">
        <v>200</v>
      </c>
      <c r="L33" s="48">
        <v>1200</v>
      </c>
      <c r="M33" s="48">
        <v>8.5</v>
      </c>
      <c r="N33" s="48">
        <v>8.5</v>
      </c>
      <c r="O33" s="53">
        <v>0.1</v>
      </c>
      <c r="P33" s="48"/>
      <c r="Q33" s="48" t="s">
        <v>2</v>
      </c>
      <c r="R33" s="28" t="s">
        <v>303</v>
      </c>
      <c r="S33" s="48"/>
      <c r="T33" s="48">
        <v>55</v>
      </c>
      <c r="U33" s="48"/>
      <c r="V33" s="48"/>
      <c r="W33" s="48"/>
      <c r="X33" s="48">
        <v>35</v>
      </c>
      <c r="Y33" s="48">
        <v>5</v>
      </c>
      <c r="Z33" s="54">
        <v>0.35499999999999998</v>
      </c>
      <c r="AA33" s="55">
        <v>8.3000000000000007</v>
      </c>
      <c r="AB33" s="54">
        <v>23.380281690140848</v>
      </c>
      <c r="AC33" s="55">
        <v>1.0422535211267605</v>
      </c>
      <c r="AD33" s="56">
        <v>1.5662650602409638</v>
      </c>
      <c r="AE33" s="56">
        <v>1.5027678280690329</v>
      </c>
      <c r="AF33" s="48"/>
      <c r="AG33" s="48"/>
    </row>
    <row r="34" spans="1:33" x14ac:dyDescent="0.25">
      <c r="A34" s="48">
        <v>183</v>
      </c>
      <c r="B34" s="48"/>
      <c r="C34" s="48"/>
      <c r="D34" s="48"/>
      <c r="E34" s="48"/>
      <c r="F34" s="48"/>
      <c r="G34" s="48">
        <v>0.97611864226896883</v>
      </c>
      <c r="H34" s="48">
        <v>1.7278461364875475</v>
      </c>
      <c r="I34" s="48" t="s">
        <v>40</v>
      </c>
      <c r="J34" s="48"/>
      <c r="K34" s="48">
        <v>200</v>
      </c>
      <c r="L34" s="48">
        <v>1200</v>
      </c>
      <c r="M34" s="48">
        <v>8.5</v>
      </c>
      <c r="N34" s="48">
        <v>8.5</v>
      </c>
      <c r="O34" s="53">
        <v>0.2</v>
      </c>
      <c r="P34" s="48"/>
      <c r="Q34" s="48" t="s">
        <v>2</v>
      </c>
      <c r="R34" s="28" t="s">
        <v>303</v>
      </c>
      <c r="S34" s="48"/>
      <c r="T34" s="48">
        <v>55</v>
      </c>
      <c r="U34" s="48"/>
      <c r="V34" s="48"/>
      <c r="W34" s="48"/>
      <c r="X34" s="48">
        <v>35</v>
      </c>
      <c r="Y34" s="48">
        <v>5</v>
      </c>
      <c r="Z34" s="54">
        <v>0.35499999999999998</v>
      </c>
      <c r="AA34" s="55">
        <v>8.3000000000000007</v>
      </c>
      <c r="AB34" s="54">
        <v>23.380281690140848</v>
      </c>
      <c r="AC34" s="55">
        <v>1.0563380281690142</v>
      </c>
      <c r="AD34" s="56">
        <v>2.0481927710843371</v>
      </c>
      <c r="AE34" s="56">
        <v>1.9389558232931725</v>
      </c>
      <c r="AF34" s="48"/>
      <c r="AG34" s="48"/>
    </row>
    <row r="35" spans="1:33" x14ac:dyDescent="0.25">
      <c r="A35" s="48">
        <v>184</v>
      </c>
      <c r="B35" s="48"/>
      <c r="C35" s="48"/>
      <c r="D35" s="48"/>
      <c r="E35" s="48"/>
      <c r="F35" s="48"/>
      <c r="G35" s="48">
        <v>0.97968205108466677</v>
      </c>
      <c r="H35" s="48">
        <v>2.0707641844139579</v>
      </c>
      <c r="I35" s="48" t="s">
        <v>40</v>
      </c>
      <c r="J35" s="48"/>
      <c r="K35" s="48">
        <v>200</v>
      </c>
      <c r="L35" s="48">
        <v>1200</v>
      </c>
      <c r="M35" s="48">
        <v>8.5</v>
      </c>
      <c r="N35" s="48">
        <v>8.5</v>
      </c>
      <c r="O35" s="53">
        <v>0.3</v>
      </c>
      <c r="P35" s="48"/>
      <c r="Q35" s="48" t="s">
        <v>4</v>
      </c>
      <c r="R35" s="28" t="s">
        <v>303</v>
      </c>
      <c r="S35" s="48"/>
      <c r="T35" s="48">
        <v>55</v>
      </c>
      <c r="U35" s="48"/>
      <c r="V35" s="48"/>
      <c r="W35" s="48"/>
      <c r="X35" s="48">
        <v>35</v>
      </c>
      <c r="Y35" s="48">
        <v>5</v>
      </c>
      <c r="Z35" s="54">
        <v>0.35499999999999998</v>
      </c>
      <c r="AA35" s="55">
        <v>8.3000000000000007</v>
      </c>
      <c r="AB35" s="54">
        <v>23.380281690140848</v>
      </c>
      <c r="AC35" s="55">
        <v>1.0845070422535212</v>
      </c>
      <c r="AD35" s="56">
        <v>2.4698795180722888</v>
      </c>
      <c r="AE35" s="56">
        <v>2.2774213738069156</v>
      </c>
      <c r="AF35" s="48"/>
      <c r="AG35" s="48"/>
    </row>
    <row r="36" spans="1:33" x14ac:dyDescent="0.25">
      <c r="A36" s="48">
        <v>185</v>
      </c>
      <c r="B36" s="48"/>
      <c r="C36" s="48"/>
      <c r="D36" s="48"/>
      <c r="E36" s="48"/>
      <c r="F36" s="48"/>
      <c r="G36" s="48">
        <v>0.89245977363081519</v>
      </c>
      <c r="H36" s="48">
        <v>1.5168390885706091</v>
      </c>
      <c r="I36" s="48" t="s">
        <v>29</v>
      </c>
      <c r="J36" s="48"/>
      <c r="K36" s="48">
        <v>300</v>
      </c>
      <c r="L36" s="48">
        <v>1550</v>
      </c>
      <c r="M36" s="48">
        <v>1.1599999999999999</v>
      </c>
      <c r="N36" s="48">
        <v>3.4</v>
      </c>
      <c r="O36" s="53">
        <v>0.1</v>
      </c>
      <c r="P36" s="48"/>
      <c r="Q36" s="48" t="s">
        <v>4</v>
      </c>
      <c r="R36" s="28" t="s">
        <v>303</v>
      </c>
      <c r="S36" s="48"/>
      <c r="T36" s="48">
        <v>55</v>
      </c>
      <c r="U36" s="48"/>
      <c r="V36" s="48"/>
      <c r="W36" s="48"/>
      <c r="X36" s="48">
        <v>35</v>
      </c>
      <c r="Y36" s="48">
        <v>5</v>
      </c>
      <c r="Z36" s="54">
        <v>0.35499999999999998</v>
      </c>
      <c r="AA36" s="55">
        <v>8.3000000000000007</v>
      </c>
      <c r="AB36" s="54">
        <v>23.380281690140848</v>
      </c>
      <c r="AC36" s="55">
        <v>0.9802816901408451</v>
      </c>
      <c r="AD36" s="56">
        <v>1.9277108433734937</v>
      </c>
      <c r="AE36" s="56">
        <v>1.9664866361999722</v>
      </c>
      <c r="AF36" s="48"/>
      <c r="AG36" s="48"/>
    </row>
    <row r="37" spans="1:33" x14ac:dyDescent="0.25">
      <c r="A37" s="48">
        <v>186</v>
      </c>
      <c r="B37" s="48"/>
      <c r="C37" s="48"/>
      <c r="D37" s="48"/>
      <c r="E37" s="48"/>
      <c r="F37" s="48"/>
      <c r="G37" s="48">
        <v>1.0142717267547197</v>
      </c>
      <c r="H37" s="48">
        <v>1.8681021895797207</v>
      </c>
      <c r="I37" s="48" t="s">
        <v>29</v>
      </c>
      <c r="J37" s="48"/>
      <c r="K37" s="48">
        <v>300</v>
      </c>
      <c r="L37" s="48">
        <v>1550</v>
      </c>
      <c r="M37" s="48">
        <v>1.1599999999999999</v>
      </c>
      <c r="N37" s="48">
        <v>3.4</v>
      </c>
      <c r="O37" s="53">
        <v>0.2</v>
      </c>
      <c r="P37" s="48"/>
      <c r="Q37" s="48" t="s">
        <v>4</v>
      </c>
      <c r="R37" s="28" t="s">
        <v>303</v>
      </c>
      <c r="S37" s="48"/>
      <c r="T37" s="48">
        <v>55</v>
      </c>
      <c r="U37" s="48"/>
      <c r="V37" s="48"/>
      <c r="W37" s="48"/>
      <c r="X37" s="48">
        <v>35</v>
      </c>
      <c r="Y37" s="48">
        <v>5</v>
      </c>
      <c r="Z37" s="54">
        <v>0.35499999999999998</v>
      </c>
      <c r="AA37" s="55">
        <v>8.3000000000000007</v>
      </c>
      <c r="AB37" s="54">
        <v>23.380281690140848</v>
      </c>
      <c r="AC37" s="55">
        <v>1.1690140845070423</v>
      </c>
      <c r="AD37" s="56">
        <v>2.1445783132530121</v>
      </c>
      <c r="AE37" s="56">
        <v>1.8345187980839017</v>
      </c>
      <c r="AF37" s="48"/>
      <c r="AG37" s="48"/>
    </row>
    <row r="38" spans="1:33" x14ac:dyDescent="0.25">
      <c r="A38" s="48">
        <v>187</v>
      </c>
      <c r="B38" s="48"/>
      <c r="C38" s="48"/>
      <c r="D38" s="48"/>
      <c r="E38" s="48"/>
      <c r="F38" s="48"/>
      <c r="G38" s="48">
        <v>1.2035247077534146</v>
      </c>
      <c r="H38" s="48">
        <v>2.4020527317377844</v>
      </c>
      <c r="I38" s="48" t="s">
        <v>29</v>
      </c>
      <c r="J38" s="48"/>
      <c r="K38" s="48">
        <v>300</v>
      </c>
      <c r="L38" s="48">
        <v>1550</v>
      </c>
      <c r="M38" s="48">
        <v>1.1599999999999999</v>
      </c>
      <c r="N38" s="48">
        <v>3.4</v>
      </c>
      <c r="O38" s="53">
        <v>0.3</v>
      </c>
      <c r="P38" s="48"/>
      <c r="Q38" s="48" t="s">
        <v>4</v>
      </c>
      <c r="R38" s="28" t="s">
        <v>303</v>
      </c>
      <c r="S38" s="48"/>
      <c r="T38" s="48">
        <v>55</v>
      </c>
      <c r="U38" s="48"/>
      <c r="V38" s="48"/>
      <c r="W38" s="48"/>
      <c r="X38" s="48">
        <v>35</v>
      </c>
      <c r="Y38" s="48">
        <v>5</v>
      </c>
      <c r="Z38" s="54">
        <v>0.35499999999999998</v>
      </c>
      <c r="AA38" s="55">
        <v>8.3000000000000007</v>
      </c>
      <c r="AB38" s="54">
        <v>23.380281690140848</v>
      </c>
      <c r="AC38" s="55">
        <v>1.352112676056338</v>
      </c>
      <c r="AD38" s="56">
        <v>2.6626506024096384</v>
      </c>
      <c r="AE38" s="56">
        <v>1.9692520080321285</v>
      </c>
      <c r="AF38" s="48"/>
      <c r="AG38" s="48"/>
    </row>
    <row r="39" spans="1:33" x14ac:dyDescent="0.25">
      <c r="A39" s="48">
        <v>188</v>
      </c>
      <c r="B39" s="48"/>
      <c r="C39" s="48"/>
      <c r="D39" s="48"/>
      <c r="E39" s="48"/>
      <c r="F39" s="48"/>
      <c r="G39" s="48">
        <v>0.5858473123450374</v>
      </c>
      <c r="H39" s="48">
        <v>1.0956360325667742</v>
      </c>
      <c r="I39" s="48" t="s">
        <v>0</v>
      </c>
      <c r="J39" s="48"/>
      <c r="K39" s="48">
        <v>10000</v>
      </c>
      <c r="L39" s="48">
        <v>1600</v>
      </c>
      <c r="M39" s="48">
        <v>12</v>
      </c>
      <c r="N39" s="48">
        <v>3.4</v>
      </c>
      <c r="O39" s="53">
        <v>0.1</v>
      </c>
      <c r="P39" s="48"/>
      <c r="Q39" s="48" t="s">
        <v>4</v>
      </c>
      <c r="R39" s="28" t="s">
        <v>303</v>
      </c>
      <c r="S39" s="48"/>
      <c r="T39" s="48">
        <v>55</v>
      </c>
      <c r="U39" s="48"/>
      <c r="V39" s="48"/>
      <c r="W39" s="48"/>
      <c r="X39" s="48">
        <v>35</v>
      </c>
      <c r="Y39" s="48">
        <v>5</v>
      </c>
      <c r="Z39" s="54">
        <v>0.35499999999999998</v>
      </c>
      <c r="AA39" s="55">
        <v>8.3000000000000007</v>
      </c>
      <c r="AB39" s="54">
        <v>23.380281690140848</v>
      </c>
      <c r="AC39" s="55">
        <v>0.70422535211267612</v>
      </c>
      <c r="AD39" s="56">
        <v>1.4216867469879517</v>
      </c>
      <c r="AE39" s="56">
        <v>2.0187951807228917</v>
      </c>
      <c r="AF39" s="48"/>
      <c r="AG39" s="48"/>
    </row>
    <row r="40" spans="1:33" x14ac:dyDescent="0.25">
      <c r="A40" s="48">
        <v>189</v>
      </c>
      <c r="B40" s="48"/>
      <c r="C40" s="48"/>
      <c r="D40" s="48"/>
      <c r="E40" s="48"/>
      <c r="F40" s="48"/>
      <c r="G40" s="48">
        <v>0.64171494057215217</v>
      </c>
      <c r="H40" s="48">
        <v>1.4328827969507107</v>
      </c>
      <c r="I40" s="48" t="s">
        <v>0</v>
      </c>
      <c r="J40" s="48"/>
      <c r="K40" s="48">
        <v>10000</v>
      </c>
      <c r="L40" s="48">
        <v>1600</v>
      </c>
      <c r="M40" s="48">
        <v>12</v>
      </c>
      <c r="N40" s="48">
        <v>3.4</v>
      </c>
      <c r="O40" s="53">
        <v>0.2</v>
      </c>
      <c r="P40" s="48"/>
      <c r="Q40" s="48" t="s">
        <v>4</v>
      </c>
      <c r="R40" s="28" t="s">
        <v>303</v>
      </c>
      <c r="S40" s="48"/>
      <c r="T40" s="48">
        <v>55</v>
      </c>
      <c r="U40" s="48"/>
      <c r="V40" s="48"/>
      <c r="W40" s="48"/>
      <c r="X40" s="48">
        <v>35</v>
      </c>
      <c r="Y40" s="48">
        <v>5</v>
      </c>
      <c r="Z40" s="54">
        <v>0.35499999999999998</v>
      </c>
      <c r="AA40" s="55">
        <v>8.3000000000000007</v>
      </c>
      <c r="AB40" s="54">
        <v>23.380281690140848</v>
      </c>
      <c r="AC40" s="55">
        <v>0.74647887323943674</v>
      </c>
      <c r="AD40" s="56">
        <v>1.7710843373493974</v>
      </c>
      <c r="AE40" s="56">
        <v>2.372584678335985</v>
      </c>
      <c r="AF40" s="48"/>
      <c r="AG40" s="48"/>
    </row>
    <row r="41" spans="1:33" x14ac:dyDescent="0.25">
      <c r="A41" s="48">
        <v>190</v>
      </c>
      <c r="B41" s="48"/>
      <c r="C41" s="48"/>
      <c r="D41" s="48"/>
      <c r="E41" s="48"/>
      <c r="F41" s="48"/>
      <c r="G41" s="48">
        <v>0.68665583785253903</v>
      </c>
      <c r="H41" s="48">
        <v>1.5944754086704283</v>
      </c>
      <c r="I41" s="48" t="s">
        <v>0</v>
      </c>
      <c r="J41" s="48"/>
      <c r="K41" s="48">
        <v>10000</v>
      </c>
      <c r="L41" s="48">
        <v>1600</v>
      </c>
      <c r="M41" s="48">
        <v>12</v>
      </c>
      <c r="N41" s="48">
        <v>3.4</v>
      </c>
      <c r="O41" s="53">
        <v>0.3</v>
      </c>
      <c r="P41" s="48"/>
      <c r="Q41" s="48" t="s">
        <v>4</v>
      </c>
      <c r="R41" s="28" t="s">
        <v>303</v>
      </c>
      <c r="S41" s="48"/>
      <c r="T41" s="48">
        <v>55</v>
      </c>
      <c r="U41" s="48"/>
      <c r="V41" s="48"/>
      <c r="W41" s="48"/>
      <c r="X41" s="48">
        <v>35</v>
      </c>
      <c r="Y41" s="48">
        <v>5</v>
      </c>
      <c r="Z41" s="54">
        <v>0.35499999999999998</v>
      </c>
      <c r="AA41" s="55">
        <v>8.3000000000000007</v>
      </c>
      <c r="AB41" s="54">
        <v>23.380281690140848</v>
      </c>
      <c r="AC41" s="55">
        <v>0.78873239436619724</v>
      </c>
      <c r="AD41" s="56">
        <v>1.6746987951807228</v>
      </c>
      <c r="AE41" s="56">
        <v>2.1232788296041303</v>
      </c>
      <c r="AF41" s="48"/>
      <c r="AG41" s="48"/>
    </row>
    <row r="42" spans="1:33" x14ac:dyDescent="0.25">
      <c r="A42" s="48">
        <v>203</v>
      </c>
      <c r="B42" s="48">
        <v>2015</v>
      </c>
      <c r="C42" s="48">
        <v>24</v>
      </c>
      <c r="D42" s="48"/>
      <c r="E42" s="48">
        <v>535.81946000000005</v>
      </c>
      <c r="F42" s="48">
        <v>22.088857999999998</v>
      </c>
      <c r="G42" s="48">
        <v>1.2296808495322735</v>
      </c>
      <c r="H42" s="48">
        <v>1.1516373096336625</v>
      </c>
      <c r="I42" s="48" t="s">
        <v>43</v>
      </c>
      <c r="J42" s="48"/>
      <c r="K42" s="48">
        <v>500</v>
      </c>
      <c r="L42" s="48">
        <v>3175</v>
      </c>
      <c r="M42" s="48">
        <v>19.899999999999999</v>
      </c>
      <c r="N42" s="48">
        <v>7.5</v>
      </c>
      <c r="O42" s="53">
        <v>0.1</v>
      </c>
      <c r="P42" s="48" t="s">
        <v>305</v>
      </c>
      <c r="Q42" s="48" t="s">
        <v>55</v>
      </c>
      <c r="R42" s="28" t="s">
        <v>314</v>
      </c>
      <c r="S42" s="48"/>
      <c r="T42" s="48">
        <v>65</v>
      </c>
      <c r="U42" s="48"/>
      <c r="V42" s="48"/>
      <c r="W42" s="48"/>
      <c r="X42" s="48">
        <v>25</v>
      </c>
      <c r="Y42" s="48">
        <v>1</v>
      </c>
      <c r="Z42" s="54">
        <v>75.396825396825406</v>
      </c>
      <c r="AA42" s="55">
        <v>570</v>
      </c>
      <c r="AB42" s="54">
        <v>7.56</v>
      </c>
      <c r="AC42" s="55">
        <v>0.95375517445298619</v>
      </c>
      <c r="AD42" s="56">
        <v>1.1228070175438596</v>
      </c>
      <c r="AE42" s="56">
        <v>1.1772486772486774</v>
      </c>
      <c r="AF42" s="48"/>
      <c r="AG42" s="48"/>
    </row>
    <row r="43" spans="1:33" x14ac:dyDescent="0.25">
      <c r="A43" s="48">
        <v>204</v>
      </c>
      <c r="B43" s="48"/>
      <c r="C43" s="48"/>
      <c r="D43" s="48"/>
      <c r="E43" s="48">
        <v>535.81946000000005</v>
      </c>
      <c r="F43" s="48">
        <v>22.088857999999998</v>
      </c>
      <c r="G43" s="48">
        <v>1.3917752938437891</v>
      </c>
      <c r="H43" s="48">
        <v>1.2754171356436808</v>
      </c>
      <c r="I43" s="48" t="s">
        <v>43</v>
      </c>
      <c r="J43" s="48"/>
      <c r="K43" s="48">
        <v>500</v>
      </c>
      <c r="L43" s="48">
        <v>3175</v>
      </c>
      <c r="M43" s="48">
        <v>19.899999999999999</v>
      </c>
      <c r="N43" s="48">
        <v>7.5</v>
      </c>
      <c r="O43" s="53">
        <v>0.2</v>
      </c>
      <c r="P43" s="48"/>
      <c r="Q43" s="48" t="s">
        <v>55</v>
      </c>
      <c r="R43" s="28" t="s">
        <v>314</v>
      </c>
      <c r="S43" s="48"/>
      <c r="T43" s="48">
        <v>65</v>
      </c>
      <c r="U43" s="48"/>
      <c r="V43" s="48"/>
      <c r="W43" s="48"/>
      <c r="X43" s="48">
        <v>25</v>
      </c>
      <c r="Y43" s="48">
        <v>1</v>
      </c>
      <c r="Z43" s="54">
        <v>75.396825396825406</v>
      </c>
      <c r="AA43" s="55">
        <v>570</v>
      </c>
      <c r="AB43" s="54">
        <v>7.56</v>
      </c>
      <c r="AC43" s="55">
        <v>1.3276047261009667</v>
      </c>
      <c r="AD43" s="56">
        <v>1.8070175438596492</v>
      </c>
      <c r="AE43" s="56">
        <v>1.3611111111111112</v>
      </c>
      <c r="AF43" s="48"/>
      <c r="AG43" s="48"/>
    </row>
    <row r="44" spans="1:33" x14ac:dyDescent="0.25">
      <c r="A44" s="48">
        <v>205</v>
      </c>
      <c r="B44" s="48"/>
      <c r="C44" s="48"/>
      <c r="D44" s="48"/>
      <c r="E44" s="48">
        <v>535.81946000000005</v>
      </c>
      <c r="F44" s="48">
        <v>22.088857999999998</v>
      </c>
      <c r="G44" s="48">
        <v>1.6982974148410002</v>
      </c>
      <c r="H44" s="48">
        <v>1.349085271859686</v>
      </c>
      <c r="I44" s="48" t="s">
        <v>43</v>
      </c>
      <c r="J44" s="48"/>
      <c r="K44" s="48">
        <v>500</v>
      </c>
      <c r="L44" s="48">
        <v>3175</v>
      </c>
      <c r="M44" s="48">
        <v>19.899999999999999</v>
      </c>
      <c r="N44" s="48">
        <v>7.5</v>
      </c>
      <c r="O44" s="53">
        <v>0.3</v>
      </c>
      <c r="P44" s="48"/>
      <c r="Q44" s="48" t="s">
        <v>55</v>
      </c>
      <c r="R44" s="28" t="s">
        <v>314</v>
      </c>
      <c r="S44" s="48"/>
      <c r="T44" s="48">
        <v>65</v>
      </c>
      <c r="U44" s="48"/>
      <c r="V44" s="48"/>
      <c r="W44" s="48"/>
      <c r="X44" s="48">
        <v>25</v>
      </c>
      <c r="Y44" s="48">
        <v>1</v>
      </c>
      <c r="Z44" s="54">
        <v>75.396825396825406</v>
      </c>
      <c r="AA44" s="55">
        <v>570</v>
      </c>
      <c r="AB44" s="54">
        <v>7.56</v>
      </c>
      <c r="AC44" s="55">
        <v>1.3131839499739446</v>
      </c>
      <c r="AD44" s="56">
        <v>2.1052631578947367</v>
      </c>
      <c r="AE44" s="56">
        <v>1.6031746031746033</v>
      </c>
      <c r="AF44" s="48"/>
      <c r="AG44" s="48"/>
    </row>
    <row r="45" spans="1:33" x14ac:dyDescent="0.25">
      <c r="A45" s="48">
        <v>206</v>
      </c>
      <c r="B45" s="48"/>
      <c r="C45" s="48"/>
      <c r="D45" s="48"/>
      <c r="E45" s="48">
        <v>535.81946000000005</v>
      </c>
      <c r="F45" s="48">
        <v>22.088857999999998</v>
      </c>
      <c r="G45" s="48">
        <v>2.2508238157790457</v>
      </c>
      <c r="H45" s="48">
        <v>1.3393391817720952</v>
      </c>
      <c r="I45" s="48" t="s">
        <v>43</v>
      </c>
      <c r="J45" s="48"/>
      <c r="K45" s="48">
        <v>500</v>
      </c>
      <c r="L45" s="48">
        <v>3175</v>
      </c>
      <c r="M45" s="48">
        <v>19.899999999999999</v>
      </c>
      <c r="N45" s="48">
        <v>7.5</v>
      </c>
      <c r="O45" s="53">
        <v>0.4</v>
      </c>
      <c r="P45" s="48"/>
      <c r="Q45" s="48" t="s">
        <v>55</v>
      </c>
      <c r="R45" s="28" t="s">
        <v>314</v>
      </c>
      <c r="S45" s="48"/>
      <c r="T45" s="48">
        <v>65</v>
      </c>
      <c r="U45" s="48"/>
      <c r="V45" s="48"/>
      <c r="W45" s="48"/>
      <c r="X45" s="48">
        <v>25</v>
      </c>
      <c r="Y45" s="48">
        <v>1</v>
      </c>
      <c r="Z45" s="54">
        <v>75.396825396825406</v>
      </c>
      <c r="AA45" s="55">
        <v>570</v>
      </c>
      <c r="AB45" s="54">
        <v>7.56</v>
      </c>
      <c r="AC45" s="55">
        <v>1.4309210526315788</v>
      </c>
      <c r="AD45" s="56">
        <v>2.5438596491228069</v>
      </c>
      <c r="AE45" s="56">
        <v>1.7777777777777779</v>
      </c>
      <c r="AF45" s="48"/>
      <c r="AG45" s="48"/>
    </row>
    <row r="46" spans="1:33" x14ac:dyDescent="0.25">
      <c r="A46" s="48">
        <v>207</v>
      </c>
      <c r="B46" s="48"/>
      <c r="C46" s="48"/>
      <c r="D46" s="48"/>
      <c r="E46" s="48">
        <v>535.81946000000005</v>
      </c>
      <c r="F46" s="48">
        <v>22.088857999999998</v>
      </c>
      <c r="G46" s="48">
        <v>1.2175557009487101</v>
      </c>
      <c r="H46" s="48">
        <v>1.4799281157948503</v>
      </c>
      <c r="I46" s="48" t="s">
        <v>43</v>
      </c>
      <c r="J46" s="48"/>
      <c r="K46" s="48">
        <v>500</v>
      </c>
      <c r="L46" s="48">
        <v>1372</v>
      </c>
      <c r="M46" s="48">
        <v>19.899999999999999</v>
      </c>
      <c r="N46" s="48">
        <v>6.61</v>
      </c>
      <c r="O46" s="53">
        <v>0.1</v>
      </c>
      <c r="P46" s="48" t="s">
        <v>315</v>
      </c>
      <c r="Q46" s="48" t="s">
        <v>55</v>
      </c>
      <c r="R46" s="28" t="s">
        <v>314</v>
      </c>
      <c r="S46" s="48"/>
      <c r="T46" s="48">
        <v>65</v>
      </c>
      <c r="U46" s="48"/>
      <c r="V46" s="48"/>
      <c r="W46" s="48"/>
      <c r="X46" s="48">
        <v>25</v>
      </c>
      <c r="Y46" s="48">
        <v>1</v>
      </c>
      <c r="Z46" s="54">
        <v>75.396825396825406</v>
      </c>
      <c r="AA46" s="55">
        <v>570</v>
      </c>
      <c r="AB46" s="54">
        <v>7.56</v>
      </c>
      <c r="AC46" s="55">
        <v>1.6214129455668509</v>
      </c>
      <c r="AD46" s="56">
        <v>1.7543859649122806</v>
      </c>
      <c r="AE46" s="56">
        <v>1.0820105820105821</v>
      </c>
      <c r="AF46" s="48"/>
      <c r="AG46" s="48"/>
    </row>
    <row r="47" spans="1:33" x14ac:dyDescent="0.25">
      <c r="A47" s="48">
        <v>208</v>
      </c>
      <c r="B47" s="48"/>
      <c r="C47" s="48"/>
      <c r="D47" s="48"/>
      <c r="E47" s="48">
        <v>535.81946000000005</v>
      </c>
      <c r="F47" s="48">
        <v>22.088857999999998</v>
      </c>
      <c r="G47" s="48">
        <v>1.4110481874239986</v>
      </c>
      <c r="H47" s="48">
        <v>2.0376282015122738</v>
      </c>
      <c r="I47" s="48" t="s">
        <v>43</v>
      </c>
      <c r="J47" s="48"/>
      <c r="K47" s="48">
        <v>500</v>
      </c>
      <c r="L47" s="48">
        <v>1372</v>
      </c>
      <c r="M47" s="48">
        <v>19.899999999999999</v>
      </c>
      <c r="N47" s="48">
        <v>6.61</v>
      </c>
      <c r="O47" s="53">
        <v>0.2</v>
      </c>
      <c r="P47" s="48"/>
      <c r="Q47" s="48" t="s">
        <v>55</v>
      </c>
      <c r="R47" s="28" t="s">
        <v>314</v>
      </c>
      <c r="S47" s="48"/>
      <c r="T47" s="48">
        <v>65</v>
      </c>
      <c r="U47" s="48"/>
      <c r="V47" s="48"/>
      <c r="W47" s="48"/>
      <c r="X47" s="48">
        <v>25</v>
      </c>
      <c r="Y47" s="48">
        <v>1</v>
      </c>
      <c r="Z47" s="54">
        <v>75.396825396825406</v>
      </c>
      <c r="AA47" s="55">
        <v>570</v>
      </c>
      <c r="AB47" s="54">
        <v>7.56</v>
      </c>
      <c r="AC47" s="55">
        <v>2.422778257118205</v>
      </c>
      <c r="AD47" s="56">
        <v>2.736842105263158</v>
      </c>
      <c r="AE47" s="56">
        <v>1.1296296296296295</v>
      </c>
      <c r="AF47" s="48"/>
      <c r="AG47" s="48"/>
    </row>
    <row r="48" spans="1:33" x14ac:dyDescent="0.25">
      <c r="A48" s="48">
        <v>209</v>
      </c>
      <c r="B48" s="48"/>
      <c r="C48" s="48"/>
      <c r="D48" s="48"/>
      <c r="E48" s="48">
        <v>535.81946000000005</v>
      </c>
      <c r="F48" s="48">
        <v>22.088857999999998</v>
      </c>
      <c r="G48" s="48">
        <v>1.3001006614468191</v>
      </c>
      <c r="H48" s="48">
        <v>2.7734023189428809</v>
      </c>
      <c r="I48" s="48" t="s">
        <v>43</v>
      </c>
      <c r="J48" s="48"/>
      <c r="K48" s="48">
        <v>500</v>
      </c>
      <c r="L48" s="48">
        <v>1372</v>
      </c>
      <c r="M48" s="48">
        <v>19.899999999999999</v>
      </c>
      <c r="N48" s="48">
        <v>6.61</v>
      </c>
      <c r="O48" s="53">
        <v>0.3</v>
      </c>
      <c r="P48" s="48"/>
      <c r="Q48" s="48" t="s">
        <v>55</v>
      </c>
      <c r="R48" s="28" t="s">
        <v>314</v>
      </c>
      <c r="S48" s="48"/>
      <c r="T48" s="48">
        <v>65</v>
      </c>
      <c r="U48" s="48"/>
      <c r="V48" s="48"/>
      <c r="W48" s="48"/>
      <c r="X48" s="48">
        <v>25</v>
      </c>
      <c r="Y48" s="48">
        <v>1</v>
      </c>
      <c r="Z48" s="54">
        <v>75.396825396825406</v>
      </c>
      <c r="AA48" s="55">
        <v>570</v>
      </c>
      <c r="AB48" s="54">
        <v>7.56</v>
      </c>
      <c r="AC48" s="55">
        <v>2.7421718854097263</v>
      </c>
      <c r="AD48" s="56">
        <v>3.4385964912280702</v>
      </c>
      <c r="AE48" s="56">
        <v>1.2539682539682542</v>
      </c>
      <c r="AF48" s="48"/>
      <c r="AG48" s="48"/>
    </row>
    <row r="49" spans="1:33" x14ac:dyDescent="0.25">
      <c r="A49" s="48">
        <v>210</v>
      </c>
      <c r="B49" s="48"/>
      <c r="C49" s="48"/>
      <c r="D49" s="48"/>
      <c r="E49" s="48">
        <v>535.81946000000005</v>
      </c>
      <c r="F49" s="48">
        <v>22.088857999999998</v>
      </c>
      <c r="G49" s="48">
        <v>1.4313035444419679</v>
      </c>
      <c r="H49" s="48">
        <v>3.1642738162380333</v>
      </c>
      <c r="I49" s="48" t="s">
        <v>43</v>
      </c>
      <c r="J49" s="48"/>
      <c r="K49" s="48">
        <v>500</v>
      </c>
      <c r="L49" s="48">
        <v>1372</v>
      </c>
      <c r="M49" s="48">
        <v>19.899999999999999</v>
      </c>
      <c r="N49" s="48">
        <v>6.61</v>
      </c>
      <c r="O49" s="53">
        <v>0.4</v>
      </c>
      <c r="P49" s="48"/>
      <c r="Q49" s="48" t="s">
        <v>55</v>
      </c>
      <c r="R49" s="28" t="s">
        <v>314</v>
      </c>
      <c r="S49" s="48"/>
      <c r="T49" s="48">
        <v>65</v>
      </c>
      <c r="U49" s="48"/>
      <c r="V49" s="48"/>
      <c r="W49" s="48"/>
      <c r="X49" s="48">
        <v>25</v>
      </c>
      <c r="Y49" s="48">
        <v>1</v>
      </c>
      <c r="Z49" s="54">
        <v>75.396825396825406</v>
      </c>
      <c r="AA49" s="55">
        <v>570</v>
      </c>
      <c r="AB49" s="54">
        <v>7.56</v>
      </c>
      <c r="AC49" s="55">
        <v>3.0022966507177031</v>
      </c>
      <c r="AD49" s="56">
        <v>4.3684210526315788</v>
      </c>
      <c r="AE49" s="56">
        <v>1.4550264550264551</v>
      </c>
      <c r="AF49" s="48"/>
      <c r="AG49" s="48"/>
    </row>
  </sheetData>
  <mergeCells count="12">
    <mergeCell ref="G1:G2"/>
    <mergeCell ref="H1:H2"/>
    <mergeCell ref="I1:T1"/>
    <mergeCell ref="X1:Y1"/>
    <mergeCell ref="Z1:AE1"/>
    <mergeCell ref="I2:O2"/>
    <mergeCell ref="F1:F2"/>
    <mergeCell ref="A1:A2"/>
    <mergeCell ref="B1:B2"/>
    <mergeCell ref="C1:C2"/>
    <mergeCell ref="D1:D2"/>
    <mergeCell ref="E1:E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C0687-98A4-4F42-B9AC-DAA24D9BC925}">
  <dimension ref="A1:O511"/>
  <sheetViews>
    <sheetView workbookViewId="0">
      <selection activeCell="L29" sqref="L29"/>
    </sheetView>
  </sheetViews>
  <sheetFormatPr defaultRowHeight="13.8" x14ac:dyDescent="0.25"/>
  <cols>
    <col min="1" max="1" width="4.88671875" customWidth="1"/>
    <col min="2" max="2" width="11.6640625" customWidth="1"/>
    <col min="3" max="3" width="5.44140625" customWidth="1"/>
    <col min="4" max="4" width="5.33203125" style="45" customWidth="1"/>
    <col min="5" max="5" width="4.77734375" style="46" customWidth="1"/>
    <col min="6" max="6" width="6.77734375" style="46" customWidth="1"/>
    <col min="7" max="7" width="5.77734375" customWidth="1"/>
    <col min="8" max="8" width="13.6640625" customWidth="1"/>
    <col min="9" max="9" width="7.33203125" customWidth="1"/>
    <col min="10" max="10" width="9.44140625" style="45" customWidth="1"/>
    <col min="11" max="11" width="6.88671875" customWidth="1"/>
    <col min="12" max="12" width="6.77734375" customWidth="1"/>
    <col min="13" max="13" width="6.109375" customWidth="1"/>
    <col min="14" max="14" width="5.6640625" customWidth="1"/>
    <col min="15" max="15" width="6.109375" customWidth="1"/>
  </cols>
  <sheetData>
    <row r="1" spans="1:15" ht="37.799999999999997" thickBot="1" x14ac:dyDescent="0.3">
      <c r="A1" s="75" t="s">
        <v>67</v>
      </c>
      <c r="B1" s="76" t="s">
        <v>68</v>
      </c>
      <c r="C1" s="77" t="s">
        <v>69</v>
      </c>
      <c r="D1" s="78" t="s">
        <v>70</v>
      </c>
      <c r="E1" s="79" t="s">
        <v>71</v>
      </c>
      <c r="F1" s="79" t="s">
        <v>72</v>
      </c>
      <c r="G1" s="76" t="s">
        <v>73</v>
      </c>
      <c r="H1" s="76" t="s">
        <v>74</v>
      </c>
      <c r="I1" s="78" t="s">
        <v>75</v>
      </c>
      <c r="J1" s="78" t="s">
        <v>76</v>
      </c>
      <c r="K1" s="77" t="s">
        <v>77</v>
      </c>
      <c r="L1" s="80" t="s">
        <v>324</v>
      </c>
      <c r="M1" s="80" t="s">
        <v>325</v>
      </c>
      <c r="N1" s="80" t="s">
        <v>326</v>
      </c>
      <c r="O1" s="80" t="s">
        <v>327</v>
      </c>
    </row>
    <row r="2" spans="1:15" x14ac:dyDescent="0.25">
      <c r="A2" s="113" t="s">
        <v>109</v>
      </c>
      <c r="B2" s="3" t="s">
        <v>0</v>
      </c>
      <c r="C2" s="3">
        <v>100</v>
      </c>
      <c r="D2" s="9">
        <v>1232</v>
      </c>
      <c r="E2" s="81">
        <v>8.6</v>
      </c>
      <c r="F2" s="81">
        <v>8.6</v>
      </c>
      <c r="G2" s="4">
        <v>0.05</v>
      </c>
      <c r="H2" s="3" t="s">
        <v>110</v>
      </c>
      <c r="I2" s="3">
        <v>60</v>
      </c>
      <c r="J2" s="9">
        <v>30</v>
      </c>
      <c r="K2" s="3">
        <v>2</v>
      </c>
      <c r="L2" s="6">
        <v>97.2</v>
      </c>
      <c r="M2" s="6">
        <v>9.257142857142858</v>
      </c>
      <c r="N2" s="6">
        <v>0.90843621399176944</v>
      </c>
      <c r="O2" s="82">
        <v>1.8343423551756883</v>
      </c>
    </row>
    <row r="3" spans="1:15" x14ac:dyDescent="0.25">
      <c r="A3" s="114"/>
      <c r="B3" s="3" t="s">
        <v>0</v>
      </c>
      <c r="C3" s="3">
        <v>100</v>
      </c>
      <c r="D3" s="9">
        <v>1232</v>
      </c>
      <c r="E3" s="81">
        <v>8.6</v>
      </c>
      <c r="F3" s="81">
        <v>8.6</v>
      </c>
      <c r="G3" s="4">
        <v>0.1</v>
      </c>
      <c r="H3" s="3" t="s">
        <v>110</v>
      </c>
      <c r="I3" s="3">
        <v>60</v>
      </c>
      <c r="J3" s="9">
        <v>30</v>
      </c>
      <c r="K3" s="3">
        <v>2</v>
      </c>
      <c r="L3" s="6">
        <v>97.2</v>
      </c>
      <c r="M3" s="6">
        <v>9.257142857142858</v>
      </c>
      <c r="N3" s="6">
        <v>1.0545267489711934</v>
      </c>
      <c r="O3" s="82">
        <v>2.0891567668297228</v>
      </c>
    </row>
    <row r="4" spans="1:15" x14ac:dyDescent="0.25">
      <c r="A4" s="114"/>
      <c r="B4" s="3" t="s">
        <v>0</v>
      </c>
      <c r="C4" s="3">
        <v>100</v>
      </c>
      <c r="D4" s="9">
        <v>1232</v>
      </c>
      <c r="E4" s="81">
        <v>8.6</v>
      </c>
      <c r="F4" s="81">
        <v>8.6</v>
      </c>
      <c r="G4" s="4">
        <v>0.15</v>
      </c>
      <c r="H4" s="3" t="s">
        <v>110</v>
      </c>
      <c r="I4" s="3">
        <v>60</v>
      </c>
      <c r="J4" s="9">
        <v>30</v>
      </c>
      <c r="K4" s="3">
        <v>2</v>
      </c>
      <c r="L4" s="6">
        <v>97.2</v>
      </c>
      <c r="M4" s="6">
        <v>9.257142857142858</v>
      </c>
      <c r="N4" s="6">
        <v>1.2798353909465021</v>
      </c>
      <c r="O4" s="82">
        <v>2.4433221099887765</v>
      </c>
    </row>
    <row r="5" spans="1:15" x14ac:dyDescent="0.25">
      <c r="A5" s="115"/>
      <c r="B5" s="3" t="s">
        <v>0</v>
      </c>
      <c r="C5" s="3">
        <v>100</v>
      </c>
      <c r="D5" s="9">
        <v>1232</v>
      </c>
      <c r="E5" s="81">
        <v>8.6</v>
      </c>
      <c r="F5" s="81">
        <v>8.6</v>
      </c>
      <c r="G5" s="4">
        <v>0.2</v>
      </c>
      <c r="H5" s="3" t="s">
        <v>110</v>
      </c>
      <c r="I5" s="3">
        <v>60</v>
      </c>
      <c r="J5" s="9">
        <v>30</v>
      </c>
      <c r="K5" s="3">
        <v>2</v>
      </c>
      <c r="L5" s="6">
        <v>97.2</v>
      </c>
      <c r="M5" s="6">
        <v>9.257142857142858</v>
      </c>
      <c r="N5" s="6">
        <v>1.4794238683127572</v>
      </c>
      <c r="O5" s="82">
        <v>2.6328729859803306</v>
      </c>
    </row>
    <row r="6" spans="1:15" x14ac:dyDescent="0.25">
      <c r="A6" s="83" t="s">
        <v>111</v>
      </c>
      <c r="B6" s="3" t="s">
        <v>112</v>
      </c>
      <c r="C6" s="3">
        <v>1500</v>
      </c>
      <c r="D6" s="9">
        <v>625</v>
      </c>
      <c r="E6" s="81">
        <v>5.2</v>
      </c>
      <c r="F6" s="81">
        <v>5.2</v>
      </c>
      <c r="G6" s="4">
        <v>0.15</v>
      </c>
      <c r="H6" s="3" t="s">
        <v>113</v>
      </c>
      <c r="I6" s="3"/>
      <c r="J6" s="9"/>
      <c r="K6" s="5"/>
      <c r="L6" s="6">
        <v>2.44</v>
      </c>
      <c r="M6" s="6">
        <v>35.007173601147777</v>
      </c>
      <c r="N6" s="6">
        <v>1.3360655737704918</v>
      </c>
      <c r="O6" s="82">
        <v>1.155381767888378</v>
      </c>
    </row>
    <row r="7" spans="1:15" x14ac:dyDescent="0.25">
      <c r="A7" s="113" t="s">
        <v>114</v>
      </c>
      <c r="B7" s="3" t="s">
        <v>115</v>
      </c>
      <c r="C7" s="3">
        <v>250</v>
      </c>
      <c r="D7" s="9">
        <v>2000</v>
      </c>
      <c r="E7" s="81">
        <v>8</v>
      </c>
      <c r="F7" s="81">
        <v>8</v>
      </c>
      <c r="G7" s="4">
        <v>0.1</v>
      </c>
      <c r="H7" s="3" t="s">
        <v>2</v>
      </c>
      <c r="I7" s="3"/>
      <c r="J7" s="9">
        <v>35</v>
      </c>
      <c r="K7" s="3">
        <v>3.9</v>
      </c>
      <c r="L7" s="6">
        <v>7.29</v>
      </c>
      <c r="M7" s="6">
        <v>34.714285714285715</v>
      </c>
      <c r="N7" s="6">
        <v>1.0713305898491083</v>
      </c>
      <c r="O7" s="82">
        <v>0.93741426611796974</v>
      </c>
    </row>
    <row r="8" spans="1:15" x14ac:dyDescent="0.25">
      <c r="A8" s="114"/>
      <c r="B8" s="3" t="s">
        <v>115</v>
      </c>
      <c r="C8" s="3">
        <v>250</v>
      </c>
      <c r="D8" s="9">
        <v>2000</v>
      </c>
      <c r="E8" s="81">
        <v>8</v>
      </c>
      <c r="F8" s="81">
        <v>8</v>
      </c>
      <c r="G8" s="4">
        <v>0.2</v>
      </c>
      <c r="H8" s="3" t="s">
        <v>4</v>
      </c>
      <c r="I8" s="3"/>
      <c r="J8" s="9">
        <v>35</v>
      </c>
      <c r="K8" s="3">
        <v>3.9</v>
      </c>
      <c r="L8" s="6">
        <v>7.29</v>
      </c>
      <c r="M8" s="6">
        <v>34.714285714285715</v>
      </c>
      <c r="N8" s="6">
        <v>1.3552812071330591</v>
      </c>
      <c r="O8" s="82">
        <v>0.79058070416095105</v>
      </c>
    </row>
    <row r="9" spans="1:15" x14ac:dyDescent="0.25">
      <c r="A9" s="114"/>
      <c r="B9" s="3" t="s">
        <v>115</v>
      </c>
      <c r="C9" s="3">
        <v>250</v>
      </c>
      <c r="D9" s="9">
        <v>2000</v>
      </c>
      <c r="E9" s="81">
        <v>8</v>
      </c>
      <c r="F9" s="81">
        <v>8</v>
      </c>
      <c r="G9" s="4">
        <v>0.2</v>
      </c>
      <c r="H9" s="3" t="s">
        <v>4</v>
      </c>
      <c r="I9" s="3"/>
      <c r="J9" s="9">
        <v>35</v>
      </c>
      <c r="K9" s="3">
        <v>3.9</v>
      </c>
      <c r="L9" s="6">
        <v>7.29</v>
      </c>
      <c r="M9" s="6">
        <v>34.714285714285715</v>
      </c>
      <c r="N9" s="6">
        <v>1.3744855967078189</v>
      </c>
      <c r="O9" s="82">
        <v>0.78011344678011341</v>
      </c>
    </row>
    <row r="10" spans="1:15" x14ac:dyDescent="0.25">
      <c r="A10" s="114"/>
      <c r="B10" s="3" t="s">
        <v>115</v>
      </c>
      <c r="C10" s="3">
        <v>250</v>
      </c>
      <c r="D10" s="9">
        <v>2000</v>
      </c>
      <c r="E10" s="81">
        <v>8</v>
      </c>
      <c r="F10" s="81">
        <v>8</v>
      </c>
      <c r="G10" s="4">
        <v>0.3</v>
      </c>
      <c r="H10" s="3" t="s">
        <v>4</v>
      </c>
      <c r="I10" s="3"/>
      <c r="J10" s="9">
        <v>35</v>
      </c>
      <c r="K10" s="3">
        <v>3.9</v>
      </c>
      <c r="L10" s="6">
        <v>7.29</v>
      </c>
      <c r="M10" s="6">
        <v>34.714285714285715</v>
      </c>
      <c r="N10" s="6">
        <v>1.4211248285322358</v>
      </c>
      <c r="O10" s="82">
        <v>0.78535845787307768</v>
      </c>
    </row>
    <row r="11" spans="1:15" x14ac:dyDescent="0.25">
      <c r="A11" s="115"/>
      <c r="B11" s="3" t="s">
        <v>115</v>
      </c>
      <c r="C11" s="3">
        <v>250</v>
      </c>
      <c r="D11" s="9">
        <v>2000</v>
      </c>
      <c r="E11" s="81">
        <v>8</v>
      </c>
      <c r="F11" s="81">
        <v>8</v>
      </c>
      <c r="G11" s="4">
        <v>0.4</v>
      </c>
      <c r="H11" s="3" t="s">
        <v>4</v>
      </c>
      <c r="I11" s="3"/>
      <c r="J11" s="9">
        <v>35</v>
      </c>
      <c r="K11" s="3">
        <v>3.9</v>
      </c>
      <c r="L11" s="6">
        <v>7.29</v>
      </c>
      <c r="M11" s="6">
        <v>34.714285714285715</v>
      </c>
      <c r="N11" s="6">
        <v>2.0658436213991771</v>
      </c>
      <c r="O11" s="82">
        <v>0.73530027202343584</v>
      </c>
    </row>
    <row r="12" spans="1:15" x14ac:dyDescent="0.25">
      <c r="A12" s="113" t="s">
        <v>116</v>
      </c>
      <c r="B12" s="3" t="s">
        <v>117</v>
      </c>
      <c r="C12" s="3">
        <v>3000</v>
      </c>
      <c r="D12" s="9"/>
      <c r="E12" s="81">
        <v>7.8</v>
      </c>
      <c r="F12" s="81">
        <v>7.8</v>
      </c>
      <c r="G12" s="4">
        <v>0.05</v>
      </c>
      <c r="H12" s="3" t="s">
        <v>5</v>
      </c>
      <c r="I12" s="3">
        <v>40</v>
      </c>
      <c r="J12" s="9">
        <v>25</v>
      </c>
      <c r="K12" s="3">
        <v>1</v>
      </c>
      <c r="L12" s="6">
        <v>2.0499999999999998</v>
      </c>
      <c r="M12" s="6">
        <v>9.3181818181818166</v>
      </c>
      <c r="N12" s="6">
        <v>1.3268292682926832</v>
      </c>
      <c r="O12" s="82">
        <v>1.069239703386045</v>
      </c>
    </row>
    <row r="13" spans="1:15" x14ac:dyDescent="0.25">
      <c r="A13" s="114"/>
      <c r="B13" s="3" t="s">
        <v>117</v>
      </c>
      <c r="C13" s="3">
        <v>3000</v>
      </c>
      <c r="D13" s="9"/>
      <c r="E13" s="81">
        <v>7.8</v>
      </c>
      <c r="F13" s="81">
        <v>7.8</v>
      </c>
      <c r="G13" s="4">
        <v>0.05</v>
      </c>
      <c r="H13" s="3" t="s">
        <v>5</v>
      </c>
      <c r="I13" s="3">
        <v>40</v>
      </c>
      <c r="J13" s="9">
        <v>25</v>
      </c>
      <c r="K13" s="3">
        <v>2</v>
      </c>
      <c r="L13" s="6">
        <v>2.1</v>
      </c>
      <c r="M13" s="6">
        <v>9.4170403587443943</v>
      </c>
      <c r="N13" s="6">
        <v>1.6666666666666665</v>
      </c>
      <c r="O13" s="82">
        <v>1.230684326710817</v>
      </c>
    </row>
    <row r="14" spans="1:15" x14ac:dyDescent="0.25">
      <c r="A14" s="114"/>
      <c r="B14" s="3" t="s">
        <v>117</v>
      </c>
      <c r="C14" s="3">
        <v>3000</v>
      </c>
      <c r="D14" s="9"/>
      <c r="E14" s="81">
        <v>7.8</v>
      </c>
      <c r="F14" s="81">
        <v>7.8</v>
      </c>
      <c r="G14" s="4">
        <v>0.05</v>
      </c>
      <c r="H14" s="3" t="s">
        <v>5</v>
      </c>
      <c r="I14" s="3">
        <v>40</v>
      </c>
      <c r="J14" s="9">
        <v>25</v>
      </c>
      <c r="K14" s="3">
        <v>3</v>
      </c>
      <c r="L14" s="6">
        <v>2.2000000000000002</v>
      </c>
      <c r="M14" s="6">
        <v>9.7777777777777786</v>
      </c>
      <c r="N14" s="6">
        <v>1.6818181818181817</v>
      </c>
      <c r="O14" s="82">
        <v>1.2246248896734333</v>
      </c>
    </row>
    <row r="15" spans="1:15" x14ac:dyDescent="0.25">
      <c r="A15" s="114"/>
      <c r="B15" s="3" t="s">
        <v>117</v>
      </c>
      <c r="C15" s="3">
        <v>3000</v>
      </c>
      <c r="D15" s="9"/>
      <c r="E15" s="81">
        <v>7.8</v>
      </c>
      <c r="F15" s="81">
        <v>7.8</v>
      </c>
      <c r="G15" s="4">
        <v>0.05</v>
      </c>
      <c r="H15" s="3" t="s">
        <v>5</v>
      </c>
      <c r="I15" s="3">
        <v>40</v>
      </c>
      <c r="J15" s="9">
        <v>25</v>
      </c>
      <c r="K15" s="3">
        <v>4</v>
      </c>
      <c r="L15" s="6">
        <v>2.25</v>
      </c>
      <c r="M15" s="6">
        <v>9.9118942731277535</v>
      </c>
      <c r="N15" s="6">
        <v>1.6977777777777776</v>
      </c>
      <c r="O15" s="82">
        <v>1.1858324786324785</v>
      </c>
    </row>
    <row r="16" spans="1:15" x14ac:dyDescent="0.25">
      <c r="A16" s="114"/>
      <c r="B16" s="3" t="s">
        <v>117</v>
      </c>
      <c r="C16" s="3">
        <v>3000</v>
      </c>
      <c r="D16" s="9"/>
      <c r="E16" s="81">
        <v>7.8</v>
      </c>
      <c r="F16" s="81">
        <v>7.8</v>
      </c>
      <c r="G16" s="4">
        <v>0.05</v>
      </c>
      <c r="H16" s="3" t="s">
        <v>5</v>
      </c>
      <c r="I16" s="3">
        <v>40</v>
      </c>
      <c r="J16" s="9">
        <v>25</v>
      </c>
      <c r="K16" s="3">
        <v>5</v>
      </c>
      <c r="L16" s="6">
        <v>2.2999999999999998</v>
      </c>
      <c r="M16" s="6">
        <v>9.236947791164658</v>
      </c>
      <c r="N16" s="6">
        <v>1.7173913043478264</v>
      </c>
      <c r="O16" s="82">
        <v>1.3037513255567339</v>
      </c>
    </row>
    <row r="17" spans="1:15" x14ac:dyDescent="0.25">
      <c r="A17" s="114"/>
      <c r="B17" s="3" t="s">
        <v>118</v>
      </c>
      <c r="C17" s="3">
        <v>3000</v>
      </c>
      <c r="D17" s="9"/>
      <c r="E17" s="81">
        <v>7.8</v>
      </c>
      <c r="F17" s="81">
        <v>7.8</v>
      </c>
      <c r="G17" s="4">
        <v>0.05</v>
      </c>
      <c r="H17" s="3" t="s">
        <v>5</v>
      </c>
      <c r="I17" s="3">
        <v>40</v>
      </c>
      <c r="J17" s="9">
        <v>25</v>
      </c>
      <c r="K17" s="3">
        <v>1</v>
      </c>
      <c r="L17" s="6">
        <v>2.0499999999999998</v>
      </c>
      <c r="M17" s="6">
        <v>9.3181818181818166</v>
      </c>
      <c r="N17" s="6">
        <v>1.6878048780487807</v>
      </c>
      <c r="O17" s="82">
        <v>1.149588461828891</v>
      </c>
    </row>
    <row r="18" spans="1:15" x14ac:dyDescent="0.25">
      <c r="A18" s="114"/>
      <c r="B18" s="3" t="s">
        <v>118</v>
      </c>
      <c r="C18" s="3">
        <v>3000</v>
      </c>
      <c r="D18" s="9"/>
      <c r="E18" s="81">
        <v>7.8</v>
      </c>
      <c r="F18" s="81">
        <v>7.8</v>
      </c>
      <c r="G18" s="4">
        <v>0.05</v>
      </c>
      <c r="H18" s="3" t="s">
        <v>5</v>
      </c>
      <c r="I18" s="3">
        <v>40</v>
      </c>
      <c r="J18" s="9">
        <v>25</v>
      </c>
      <c r="K18" s="3">
        <v>2</v>
      </c>
      <c r="L18" s="6">
        <v>2.1</v>
      </c>
      <c r="M18" s="6">
        <v>9.4170403587443943</v>
      </c>
      <c r="N18" s="6">
        <v>1.7857142857142856</v>
      </c>
      <c r="O18" s="82">
        <v>1.2252747252747254</v>
      </c>
    </row>
    <row r="19" spans="1:15" x14ac:dyDescent="0.25">
      <c r="A19" s="114"/>
      <c r="B19" s="3" t="s">
        <v>118</v>
      </c>
      <c r="C19" s="3">
        <v>3000</v>
      </c>
      <c r="D19" s="9"/>
      <c r="E19" s="81">
        <v>7.8</v>
      </c>
      <c r="F19" s="81">
        <v>7.8</v>
      </c>
      <c r="G19" s="4">
        <v>0.05</v>
      </c>
      <c r="H19" s="3" t="s">
        <v>5</v>
      </c>
      <c r="I19" s="3">
        <v>40</v>
      </c>
      <c r="J19" s="9">
        <v>25</v>
      </c>
      <c r="K19" s="3">
        <v>3</v>
      </c>
      <c r="L19" s="6">
        <v>2.2000000000000002</v>
      </c>
      <c r="M19" s="6">
        <v>9.7777777777777786</v>
      </c>
      <c r="N19" s="6">
        <v>1.7613636363636362</v>
      </c>
      <c r="O19" s="82">
        <v>1.2045799944736113</v>
      </c>
    </row>
    <row r="20" spans="1:15" x14ac:dyDescent="0.25">
      <c r="A20" s="114"/>
      <c r="B20" s="3" t="s">
        <v>118</v>
      </c>
      <c r="C20" s="3">
        <v>3000</v>
      </c>
      <c r="D20" s="9"/>
      <c r="E20" s="81">
        <v>7.8</v>
      </c>
      <c r="F20" s="81">
        <v>7.8</v>
      </c>
      <c r="G20" s="4">
        <v>0.05</v>
      </c>
      <c r="H20" s="3" t="s">
        <v>5</v>
      </c>
      <c r="I20" s="3">
        <v>40</v>
      </c>
      <c r="J20" s="9">
        <v>25</v>
      </c>
      <c r="K20" s="3">
        <v>4</v>
      </c>
      <c r="L20" s="6">
        <v>2.25</v>
      </c>
      <c r="M20" s="6">
        <v>9.9118942731277535</v>
      </c>
      <c r="N20" s="6">
        <v>1.7333333333333334</v>
      </c>
      <c r="O20" s="82">
        <v>1.1780439121756487</v>
      </c>
    </row>
    <row r="21" spans="1:15" x14ac:dyDescent="0.25">
      <c r="A21" s="114"/>
      <c r="B21" s="3" t="s">
        <v>118</v>
      </c>
      <c r="C21" s="3">
        <v>3000</v>
      </c>
      <c r="D21" s="9"/>
      <c r="E21" s="81">
        <v>7.8</v>
      </c>
      <c r="F21" s="81">
        <v>7.8</v>
      </c>
      <c r="G21" s="4">
        <v>0.05</v>
      </c>
      <c r="H21" s="3" t="s">
        <v>5</v>
      </c>
      <c r="I21" s="3">
        <v>40</v>
      </c>
      <c r="J21" s="9">
        <v>25</v>
      </c>
      <c r="K21" s="3">
        <v>5</v>
      </c>
      <c r="L21" s="6">
        <v>2.2999999999999998</v>
      </c>
      <c r="M21" s="6">
        <v>9.236947791164658</v>
      </c>
      <c r="N21" s="6">
        <v>1.817391304347826</v>
      </c>
      <c r="O21" s="82">
        <v>1.3193307136519201</v>
      </c>
    </row>
    <row r="22" spans="1:15" x14ac:dyDescent="0.25">
      <c r="A22" s="114"/>
      <c r="B22" s="3" t="s">
        <v>119</v>
      </c>
      <c r="C22" s="3">
        <v>3000</v>
      </c>
      <c r="D22" s="9"/>
      <c r="E22" s="81">
        <v>7.8</v>
      </c>
      <c r="F22" s="81">
        <v>7.8</v>
      </c>
      <c r="G22" s="4">
        <v>0.05</v>
      </c>
      <c r="H22" s="3" t="s">
        <v>5</v>
      </c>
      <c r="I22" s="3">
        <v>40</v>
      </c>
      <c r="J22" s="9">
        <v>25</v>
      </c>
      <c r="K22" s="3">
        <v>1</v>
      </c>
      <c r="L22" s="6">
        <v>2.0499999999999998</v>
      </c>
      <c r="M22" s="6">
        <v>9.3181818181818166</v>
      </c>
      <c r="N22" s="6">
        <v>1.8439024390243903</v>
      </c>
      <c r="O22" s="82">
        <v>1.0218099158321559</v>
      </c>
    </row>
    <row r="23" spans="1:15" x14ac:dyDescent="0.25">
      <c r="A23" s="114"/>
      <c r="B23" s="3" t="s">
        <v>119</v>
      </c>
      <c r="C23" s="3">
        <v>3000</v>
      </c>
      <c r="D23" s="9"/>
      <c r="E23" s="81">
        <v>7.8</v>
      </c>
      <c r="F23" s="81">
        <v>7.8</v>
      </c>
      <c r="G23" s="4">
        <v>0.05</v>
      </c>
      <c r="H23" s="3" t="s">
        <v>5</v>
      </c>
      <c r="I23" s="3">
        <v>40</v>
      </c>
      <c r="J23" s="9">
        <v>25</v>
      </c>
      <c r="K23" s="3">
        <v>2</v>
      </c>
      <c r="L23" s="6">
        <v>2.1</v>
      </c>
      <c r="M23" s="6">
        <v>9.4170403587443943</v>
      </c>
      <c r="N23" s="6">
        <v>1.8523809523809525</v>
      </c>
      <c r="O23" s="82">
        <v>0.91389591234723977</v>
      </c>
    </row>
    <row r="24" spans="1:15" x14ac:dyDescent="0.25">
      <c r="A24" s="114"/>
      <c r="B24" s="3" t="s">
        <v>120</v>
      </c>
      <c r="C24" s="3">
        <v>3000</v>
      </c>
      <c r="D24" s="9"/>
      <c r="E24" s="81">
        <v>7.8</v>
      </c>
      <c r="F24" s="81">
        <v>7.8</v>
      </c>
      <c r="G24" s="4">
        <v>0.05</v>
      </c>
      <c r="H24" s="3" t="s">
        <v>5</v>
      </c>
      <c r="I24" s="3">
        <v>40</v>
      </c>
      <c r="J24" s="9">
        <v>25</v>
      </c>
      <c r="K24" s="3">
        <v>3</v>
      </c>
      <c r="L24" s="6">
        <v>2.2000000000000002</v>
      </c>
      <c r="M24" s="6">
        <v>9.7777777777777786</v>
      </c>
      <c r="N24" s="6">
        <v>1.877272727272727</v>
      </c>
      <c r="O24" s="82">
        <v>0.88736631016042766</v>
      </c>
    </row>
    <row r="25" spans="1:15" x14ac:dyDescent="0.25">
      <c r="A25" s="114"/>
      <c r="B25" s="3" t="s">
        <v>120</v>
      </c>
      <c r="C25" s="3">
        <v>3000</v>
      </c>
      <c r="D25" s="9"/>
      <c r="E25" s="81">
        <v>7.8</v>
      </c>
      <c r="F25" s="81">
        <v>7.8</v>
      </c>
      <c r="G25" s="4">
        <v>0.05</v>
      </c>
      <c r="H25" s="3" t="s">
        <v>5</v>
      </c>
      <c r="I25" s="3">
        <v>40</v>
      </c>
      <c r="J25" s="9">
        <v>25</v>
      </c>
      <c r="K25" s="3">
        <v>4</v>
      </c>
      <c r="L25" s="6">
        <v>2.25</v>
      </c>
      <c r="M25" s="6">
        <v>9.9118942731277535</v>
      </c>
      <c r="N25" s="6">
        <v>2.1644444444444444</v>
      </c>
      <c r="O25" s="82">
        <v>0.91495137595696252</v>
      </c>
    </row>
    <row r="26" spans="1:15" x14ac:dyDescent="0.25">
      <c r="A26" s="114"/>
      <c r="B26" s="3" t="s">
        <v>120</v>
      </c>
      <c r="C26" s="3">
        <v>3000</v>
      </c>
      <c r="D26" s="9"/>
      <c r="E26" s="81">
        <v>7.8</v>
      </c>
      <c r="F26" s="81">
        <v>7.8</v>
      </c>
      <c r="G26" s="4">
        <v>0.05</v>
      </c>
      <c r="H26" s="3" t="s">
        <v>5</v>
      </c>
      <c r="I26" s="3">
        <v>40</v>
      </c>
      <c r="J26" s="9">
        <v>25</v>
      </c>
      <c r="K26" s="3">
        <v>5</v>
      </c>
      <c r="L26" s="6">
        <v>2.2999999999999998</v>
      </c>
      <c r="M26" s="6">
        <v>9.236947791164658</v>
      </c>
      <c r="N26" s="6">
        <v>2.3434782608695652</v>
      </c>
      <c r="O26" s="82">
        <v>0.95191857578551664</v>
      </c>
    </row>
    <row r="27" spans="1:15" x14ac:dyDescent="0.25">
      <c r="A27" s="114"/>
      <c r="B27" s="3" t="s">
        <v>121</v>
      </c>
      <c r="C27" s="3">
        <v>3000</v>
      </c>
      <c r="D27" s="9"/>
      <c r="E27" s="81">
        <v>7.8</v>
      </c>
      <c r="F27" s="81">
        <v>7.8</v>
      </c>
      <c r="G27" s="4">
        <v>0.05</v>
      </c>
      <c r="H27" s="3" t="s">
        <v>5</v>
      </c>
      <c r="I27" s="3">
        <v>40</v>
      </c>
      <c r="J27" s="9">
        <v>25</v>
      </c>
      <c r="K27" s="3">
        <v>1</v>
      </c>
      <c r="L27" s="6">
        <v>2.0499999999999998</v>
      </c>
      <c r="M27" s="6">
        <v>9.3181818181818166</v>
      </c>
      <c r="N27" s="6">
        <v>1.9853658536585368</v>
      </c>
      <c r="O27" s="82">
        <v>0.76226961222491818</v>
      </c>
    </row>
    <row r="28" spans="1:15" x14ac:dyDescent="0.25">
      <c r="A28" s="114"/>
      <c r="B28" s="3" t="s">
        <v>121</v>
      </c>
      <c r="C28" s="3">
        <v>3000</v>
      </c>
      <c r="D28" s="9"/>
      <c r="E28" s="81">
        <v>7.8</v>
      </c>
      <c r="F28" s="81">
        <v>7.8</v>
      </c>
      <c r="G28" s="4">
        <v>0.05</v>
      </c>
      <c r="H28" s="3" t="s">
        <v>5</v>
      </c>
      <c r="I28" s="3">
        <v>40</v>
      </c>
      <c r="J28" s="9">
        <v>25</v>
      </c>
      <c r="K28" s="3">
        <v>2</v>
      </c>
      <c r="L28" s="6">
        <v>2.1</v>
      </c>
      <c r="M28" s="6">
        <v>9.4170403587443943</v>
      </c>
      <c r="N28" s="6">
        <v>2.1428571428571428</v>
      </c>
      <c r="O28" s="82">
        <v>0.90161725067385456</v>
      </c>
    </row>
    <row r="29" spans="1:15" x14ac:dyDescent="0.25">
      <c r="A29" s="114"/>
      <c r="B29" s="3" t="s">
        <v>122</v>
      </c>
      <c r="C29" s="3">
        <v>3000</v>
      </c>
      <c r="D29" s="9"/>
      <c r="E29" s="81">
        <v>7.8</v>
      </c>
      <c r="F29" s="81">
        <v>7.8</v>
      </c>
      <c r="G29" s="4">
        <v>0.05</v>
      </c>
      <c r="H29" s="3" t="s">
        <v>5</v>
      </c>
      <c r="I29" s="3">
        <v>40</v>
      </c>
      <c r="J29" s="9">
        <v>25</v>
      </c>
      <c r="K29" s="3">
        <v>3</v>
      </c>
      <c r="L29" s="6">
        <v>2.2000000000000002</v>
      </c>
      <c r="M29" s="6">
        <v>9.7777777777777786</v>
      </c>
      <c r="N29" s="6">
        <v>2.2636363636363637</v>
      </c>
      <c r="O29" s="82">
        <v>0.84604349139232859</v>
      </c>
    </row>
    <row r="30" spans="1:15" x14ac:dyDescent="0.25">
      <c r="A30" s="114"/>
      <c r="B30" s="3" t="s">
        <v>122</v>
      </c>
      <c r="C30" s="3">
        <v>3000</v>
      </c>
      <c r="D30" s="9"/>
      <c r="E30" s="81">
        <v>7.8</v>
      </c>
      <c r="F30" s="81">
        <v>7.8</v>
      </c>
      <c r="G30" s="4">
        <v>0.05</v>
      </c>
      <c r="H30" s="3" t="s">
        <v>5</v>
      </c>
      <c r="I30" s="3">
        <v>40</v>
      </c>
      <c r="J30" s="9">
        <v>25</v>
      </c>
      <c r="K30" s="3">
        <v>4</v>
      </c>
      <c r="L30" s="6">
        <v>2.25</v>
      </c>
      <c r="M30" s="6">
        <v>9.9118942731277535</v>
      </c>
      <c r="N30" s="6">
        <v>2.2533333333333334</v>
      </c>
      <c r="O30" s="82">
        <v>0.73704130643611909</v>
      </c>
    </row>
    <row r="31" spans="1:15" x14ac:dyDescent="0.25">
      <c r="A31" s="114"/>
      <c r="B31" s="3" t="s">
        <v>122</v>
      </c>
      <c r="C31" s="3">
        <v>3000</v>
      </c>
      <c r="D31" s="9"/>
      <c r="E31" s="81">
        <v>7.8</v>
      </c>
      <c r="F31" s="81">
        <v>7.8</v>
      </c>
      <c r="G31" s="4">
        <v>0.05</v>
      </c>
      <c r="H31" s="3" t="s">
        <v>5</v>
      </c>
      <c r="I31" s="3">
        <v>40</v>
      </c>
      <c r="J31" s="9">
        <v>25</v>
      </c>
      <c r="K31" s="3">
        <v>5</v>
      </c>
      <c r="L31" s="6">
        <v>2.2999999999999998</v>
      </c>
      <c r="M31" s="6">
        <v>9.236947791164658</v>
      </c>
      <c r="N31" s="6">
        <v>2.6565217391304352</v>
      </c>
      <c r="O31" s="82">
        <v>0.84587456910930725</v>
      </c>
    </row>
    <row r="32" spans="1:15" x14ac:dyDescent="0.25">
      <c r="A32" s="114"/>
      <c r="B32" s="3" t="s">
        <v>123</v>
      </c>
      <c r="C32" s="3">
        <v>3000</v>
      </c>
      <c r="D32" s="9"/>
      <c r="E32" s="81">
        <v>7.8</v>
      </c>
      <c r="F32" s="81">
        <v>7.8</v>
      </c>
      <c r="G32" s="4">
        <v>0.05</v>
      </c>
      <c r="H32" s="3" t="s">
        <v>5</v>
      </c>
      <c r="I32" s="3">
        <v>40</v>
      </c>
      <c r="J32" s="9">
        <v>25</v>
      </c>
      <c r="K32" s="3">
        <v>1</v>
      </c>
      <c r="L32" s="6">
        <v>2.0499999999999998</v>
      </c>
      <c r="M32" s="6">
        <v>9.3181818181818166</v>
      </c>
      <c r="N32" s="6">
        <v>1.8487804878048781</v>
      </c>
      <c r="O32" s="82">
        <v>1.0042758205359834</v>
      </c>
    </row>
    <row r="33" spans="1:15" x14ac:dyDescent="0.25">
      <c r="A33" s="114"/>
      <c r="B33" s="3" t="s">
        <v>123</v>
      </c>
      <c r="C33" s="3">
        <v>3000</v>
      </c>
      <c r="D33" s="9"/>
      <c r="E33" s="81">
        <v>7.8</v>
      </c>
      <c r="F33" s="81">
        <v>7.8</v>
      </c>
      <c r="G33" s="4">
        <v>0.05</v>
      </c>
      <c r="H33" s="3" t="s">
        <v>5</v>
      </c>
      <c r="I33" s="3">
        <v>40</v>
      </c>
      <c r="J33" s="9">
        <v>25</v>
      </c>
      <c r="K33" s="3">
        <v>2</v>
      </c>
      <c r="L33" s="6">
        <v>2.1</v>
      </c>
      <c r="M33" s="6">
        <v>9.4170403587443943</v>
      </c>
      <c r="N33" s="6">
        <v>1.9047619047619047</v>
      </c>
      <c r="O33" s="82">
        <v>0.93559890916719102</v>
      </c>
    </row>
    <row r="34" spans="1:15" x14ac:dyDescent="0.25">
      <c r="A34" s="114"/>
      <c r="B34" s="3" t="s">
        <v>123</v>
      </c>
      <c r="C34" s="3">
        <v>3000</v>
      </c>
      <c r="D34" s="9"/>
      <c r="E34" s="81">
        <v>7.8</v>
      </c>
      <c r="F34" s="81">
        <v>7.8</v>
      </c>
      <c r="G34" s="4">
        <v>0.05</v>
      </c>
      <c r="H34" s="3" t="s">
        <v>5</v>
      </c>
      <c r="I34" s="3">
        <v>40</v>
      </c>
      <c r="J34" s="9">
        <v>25</v>
      </c>
      <c r="K34" s="3">
        <v>3</v>
      </c>
      <c r="L34" s="6">
        <v>2.2000000000000002</v>
      </c>
      <c r="M34" s="6">
        <v>9.7777777777777786</v>
      </c>
      <c r="N34" s="6">
        <v>1.9136363636363634</v>
      </c>
      <c r="O34" s="82">
        <v>0.87513858093126373</v>
      </c>
    </row>
    <row r="35" spans="1:15" x14ac:dyDescent="0.25">
      <c r="A35" s="114"/>
      <c r="B35" s="3" t="s">
        <v>123</v>
      </c>
      <c r="C35" s="3">
        <v>3000</v>
      </c>
      <c r="D35" s="9"/>
      <c r="E35" s="81">
        <v>7.8</v>
      </c>
      <c r="F35" s="81">
        <v>7.8</v>
      </c>
      <c r="G35" s="4">
        <v>0.05</v>
      </c>
      <c r="H35" s="3" t="s">
        <v>5</v>
      </c>
      <c r="I35" s="3">
        <v>40</v>
      </c>
      <c r="J35" s="9">
        <v>25</v>
      </c>
      <c r="K35" s="3">
        <v>4</v>
      </c>
      <c r="L35" s="6">
        <v>2.25</v>
      </c>
      <c r="M35" s="6">
        <v>9.9118942731277535</v>
      </c>
      <c r="N35" s="6">
        <v>2.177777777777778</v>
      </c>
      <c r="O35" s="82">
        <v>0.89073073073073095</v>
      </c>
    </row>
    <row r="36" spans="1:15" x14ac:dyDescent="0.25">
      <c r="A36" s="114"/>
      <c r="B36" s="3" t="s">
        <v>123</v>
      </c>
      <c r="C36" s="3">
        <v>3000</v>
      </c>
      <c r="D36" s="9"/>
      <c r="E36" s="81">
        <v>7.8</v>
      </c>
      <c r="F36" s="81">
        <v>7.8</v>
      </c>
      <c r="G36" s="4">
        <v>0.05</v>
      </c>
      <c r="H36" s="3" t="s">
        <v>5</v>
      </c>
      <c r="I36" s="3">
        <v>40</v>
      </c>
      <c r="J36" s="9">
        <v>25</v>
      </c>
      <c r="K36" s="3">
        <v>5</v>
      </c>
      <c r="L36" s="6">
        <v>2.2999999999999998</v>
      </c>
      <c r="M36" s="6">
        <v>9.236947791164658</v>
      </c>
      <c r="N36" s="6">
        <v>1.8782608695652177</v>
      </c>
      <c r="O36" s="82">
        <v>0.72848435595286476</v>
      </c>
    </row>
    <row r="37" spans="1:15" x14ac:dyDescent="0.25">
      <c r="A37" s="114"/>
      <c r="B37" s="3" t="s">
        <v>124</v>
      </c>
      <c r="C37" s="3">
        <v>3000</v>
      </c>
      <c r="D37" s="9"/>
      <c r="E37" s="81">
        <v>7.8</v>
      </c>
      <c r="F37" s="81">
        <v>7.8</v>
      </c>
      <c r="G37" s="4">
        <v>0.05</v>
      </c>
      <c r="H37" s="3" t="s">
        <v>5</v>
      </c>
      <c r="I37" s="3">
        <v>40</v>
      </c>
      <c r="J37" s="9">
        <v>25</v>
      </c>
      <c r="K37" s="3">
        <v>1</v>
      </c>
      <c r="L37" s="6">
        <v>2.0499999999999998</v>
      </c>
      <c r="M37" s="6">
        <v>9.3181818181818166</v>
      </c>
      <c r="N37" s="6">
        <v>2.0121951219512195</v>
      </c>
      <c r="O37" s="82">
        <v>0.91652779881836099</v>
      </c>
    </row>
    <row r="38" spans="1:15" x14ac:dyDescent="0.25">
      <c r="A38" s="114"/>
      <c r="B38" s="3" t="s">
        <v>124</v>
      </c>
      <c r="C38" s="3">
        <v>3000</v>
      </c>
      <c r="D38" s="9"/>
      <c r="E38" s="81">
        <v>7.8</v>
      </c>
      <c r="F38" s="81">
        <v>7.8</v>
      </c>
      <c r="G38" s="4">
        <v>0.05</v>
      </c>
      <c r="H38" s="3" t="s">
        <v>5</v>
      </c>
      <c r="I38" s="3">
        <v>40</v>
      </c>
      <c r="J38" s="9">
        <v>25</v>
      </c>
      <c r="K38" s="3">
        <v>2</v>
      </c>
      <c r="L38" s="6">
        <v>2.1</v>
      </c>
      <c r="M38" s="6">
        <v>9.4170403587443943</v>
      </c>
      <c r="N38" s="6">
        <v>2.1523809523809523</v>
      </c>
      <c r="O38" s="82">
        <v>0.85405863412980831</v>
      </c>
    </row>
    <row r="39" spans="1:15" x14ac:dyDescent="0.25">
      <c r="A39" s="114"/>
      <c r="B39" s="3" t="s">
        <v>124</v>
      </c>
      <c r="C39" s="3">
        <v>3000</v>
      </c>
      <c r="D39" s="9"/>
      <c r="E39" s="81">
        <v>7.8</v>
      </c>
      <c r="F39" s="81">
        <v>7.8</v>
      </c>
      <c r="G39" s="4">
        <v>0.05</v>
      </c>
      <c r="H39" s="3" t="s">
        <v>5</v>
      </c>
      <c r="I39" s="3">
        <v>40</v>
      </c>
      <c r="J39" s="9">
        <v>25</v>
      </c>
      <c r="K39" s="3">
        <v>3</v>
      </c>
      <c r="L39" s="6">
        <v>2.2000000000000002</v>
      </c>
      <c r="M39" s="6">
        <v>9.7777777777777786</v>
      </c>
      <c r="N39" s="6">
        <v>2.295454545454545</v>
      </c>
      <c r="O39" s="82">
        <v>0.84946919856459324</v>
      </c>
    </row>
    <row r="40" spans="1:15" x14ac:dyDescent="0.25">
      <c r="A40" s="114"/>
      <c r="B40" s="3" t="s">
        <v>124</v>
      </c>
      <c r="C40" s="3">
        <v>3000</v>
      </c>
      <c r="D40" s="9"/>
      <c r="E40" s="81">
        <v>7.8</v>
      </c>
      <c r="F40" s="81">
        <v>7.8</v>
      </c>
      <c r="G40" s="4">
        <v>0.05</v>
      </c>
      <c r="H40" s="3" t="s">
        <v>5</v>
      </c>
      <c r="I40" s="3">
        <v>40</v>
      </c>
      <c r="J40" s="9">
        <v>25</v>
      </c>
      <c r="K40" s="3">
        <v>4</v>
      </c>
      <c r="L40" s="6">
        <v>2.25</v>
      </c>
      <c r="M40" s="6">
        <v>9.9118942731277535</v>
      </c>
      <c r="N40" s="6">
        <v>2.2711111111111113</v>
      </c>
      <c r="O40" s="82">
        <v>0.73334597755650388</v>
      </c>
    </row>
    <row r="41" spans="1:15" x14ac:dyDescent="0.25">
      <c r="A41" s="114"/>
      <c r="B41" s="3" t="s">
        <v>124</v>
      </c>
      <c r="C41" s="3">
        <v>3000</v>
      </c>
      <c r="D41" s="9"/>
      <c r="E41" s="81">
        <v>7.8</v>
      </c>
      <c r="F41" s="81">
        <v>7.8</v>
      </c>
      <c r="G41" s="4">
        <v>0.05</v>
      </c>
      <c r="H41" s="3" t="s">
        <v>5</v>
      </c>
      <c r="I41" s="3">
        <v>40</v>
      </c>
      <c r="J41" s="9">
        <v>25</v>
      </c>
      <c r="K41" s="3">
        <v>5</v>
      </c>
      <c r="L41" s="6">
        <v>2.2999999999999998</v>
      </c>
      <c r="M41" s="6">
        <v>9.236947791164658</v>
      </c>
      <c r="N41" s="6">
        <v>2.5130434782608697</v>
      </c>
      <c r="O41" s="82">
        <v>0.82770876466528642</v>
      </c>
    </row>
    <row r="42" spans="1:15" x14ac:dyDescent="0.25">
      <c r="A42" s="114"/>
      <c r="B42" s="3" t="s">
        <v>125</v>
      </c>
      <c r="C42" s="3">
        <v>3000</v>
      </c>
      <c r="D42" s="9"/>
      <c r="E42" s="81">
        <v>7.8</v>
      </c>
      <c r="F42" s="81">
        <v>7.8</v>
      </c>
      <c r="G42" s="4">
        <v>0.05</v>
      </c>
      <c r="H42" s="3" t="s">
        <v>5</v>
      </c>
      <c r="I42" s="3">
        <v>40</v>
      </c>
      <c r="J42" s="9">
        <v>25</v>
      </c>
      <c r="K42" s="3">
        <v>1</v>
      </c>
      <c r="L42" s="6">
        <v>2.0499999999999998</v>
      </c>
      <c r="M42" s="6">
        <v>9.3181818181818166</v>
      </c>
      <c r="N42" s="6">
        <v>2.0731707317073171</v>
      </c>
      <c r="O42" s="82">
        <v>0.8943089430894311</v>
      </c>
    </row>
    <row r="43" spans="1:15" x14ac:dyDescent="0.25">
      <c r="A43" s="114"/>
      <c r="B43" s="3" t="s">
        <v>125</v>
      </c>
      <c r="C43" s="3">
        <v>3000</v>
      </c>
      <c r="D43" s="9"/>
      <c r="E43" s="81">
        <v>7.8</v>
      </c>
      <c r="F43" s="81">
        <v>7.8</v>
      </c>
      <c r="G43" s="4">
        <v>0.05</v>
      </c>
      <c r="H43" s="3" t="s">
        <v>5</v>
      </c>
      <c r="I43" s="3">
        <v>40</v>
      </c>
      <c r="J43" s="9">
        <v>25</v>
      </c>
      <c r="K43" s="3">
        <v>2</v>
      </c>
      <c r="L43" s="6">
        <v>2.1</v>
      </c>
      <c r="M43" s="6">
        <v>9.4170403587443943</v>
      </c>
      <c r="N43" s="6">
        <v>2.2809523809523808</v>
      </c>
      <c r="O43" s="82">
        <v>0.92482251082251088</v>
      </c>
    </row>
    <row r="44" spans="1:15" x14ac:dyDescent="0.25">
      <c r="A44" s="114"/>
      <c r="B44" s="3" t="s">
        <v>125</v>
      </c>
      <c r="C44" s="3">
        <v>3000</v>
      </c>
      <c r="D44" s="9"/>
      <c r="E44" s="81">
        <v>7.8</v>
      </c>
      <c r="F44" s="81">
        <v>7.8</v>
      </c>
      <c r="G44" s="4">
        <v>0.05</v>
      </c>
      <c r="H44" s="3" t="s">
        <v>5</v>
      </c>
      <c r="I44" s="3">
        <v>40</v>
      </c>
      <c r="J44" s="9">
        <v>25</v>
      </c>
      <c r="K44" s="3">
        <v>3</v>
      </c>
      <c r="L44" s="6">
        <v>2.2000000000000002</v>
      </c>
      <c r="M44" s="6">
        <v>9.7777777777777786</v>
      </c>
      <c r="N44" s="6">
        <v>2.3181818181818179</v>
      </c>
      <c r="O44" s="82">
        <v>0.85366760898675775</v>
      </c>
    </row>
    <row r="45" spans="1:15" x14ac:dyDescent="0.25">
      <c r="A45" s="114"/>
      <c r="B45" s="3" t="s">
        <v>125</v>
      </c>
      <c r="C45" s="3">
        <v>3000</v>
      </c>
      <c r="D45" s="9"/>
      <c r="E45" s="81">
        <v>7.8</v>
      </c>
      <c r="F45" s="81">
        <v>7.8</v>
      </c>
      <c r="G45" s="4">
        <v>0.05</v>
      </c>
      <c r="H45" s="3" t="s">
        <v>5</v>
      </c>
      <c r="I45" s="3">
        <v>40</v>
      </c>
      <c r="J45" s="9">
        <v>25</v>
      </c>
      <c r="K45" s="3">
        <v>4</v>
      </c>
      <c r="L45" s="6">
        <v>2.25</v>
      </c>
      <c r="M45" s="6">
        <v>9.9118942731277535</v>
      </c>
      <c r="N45" s="6">
        <v>2.4222222222222225</v>
      </c>
      <c r="O45" s="82">
        <v>0.78214003477161365</v>
      </c>
    </row>
    <row r="46" spans="1:15" x14ac:dyDescent="0.25">
      <c r="A46" s="114"/>
      <c r="B46" s="3" t="s">
        <v>125</v>
      </c>
      <c r="C46" s="3">
        <v>3000</v>
      </c>
      <c r="D46" s="9"/>
      <c r="E46" s="81">
        <v>7.8</v>
      </c>
      <c r="F46" s="81">
        <v>7.8</v>
      </c>
      <c r="G46" s="4">
        <v>0.05</v>
      </c>
      <c r="H46" s="3" t="s">
        <v>5</v>
      </c>
      <c r="I46" s="3">
        <v>40</v>
      </c>
      <c r="J46" s="9">
        <v>25</v>
      </c>
      <c r="K46" s="3">
        <v>5</v>
      </c>
      <c r="L46" s="6">
        <v>2.2999999999999998</v>
      </c>
      <c r="M46" s="6">
        <v>9.236947791164658</v>
      </c>
      <c r="N46" s="6">
        <v>2.6086956521739131</v>
      </c>
      <c r="O46" s="82">
        <v>0.83277591973244147</v>
      </c>
    </row>
    <row r="47" spans="1:15" x14ac:dyDescent="0.25">
      <c r="A47" s="114"/>
      <c r="B47" s="3" t="s">
        <v>117</v>
      </c>
      <c r="C47" s="3">
        <v>3000</v>
      </c>
      <c r="D47" s="9"/>
      <c r="E47" s="81">
        <v>7.8</v>
      </c>
      <c r="F47" s="81">
        <v>7.8</v>
      </c>
      <c r="G47" s="4">
        <v>0.05</v>
      </c>
      <c r="H47" s="3" t="s">
        <v>5</v>
      </c>
      <c r="I47" s="3">
        <v>40</v>
      </c>
      <c r="J47" s="9">
        <v>25</v>
      </c>
      <c r="K47" s="3">
        <v>1</v>
      </c>
      <c r="L47" s="6">
        <v>2.0499999999999998</v>
      </c>
      <c r="M47" s="6">
        <v>9.3181818181818166</v>
      </c>
      <c r="N47" s="6">
        <v>1.7804878048780488</v>
      </c>
      <c r="O47" s="82">
        <v>1.125595738716008</v>
      </c>
    </row>
    <row r="48" spans="1:15" x14ac:dyDescent="0.25">
      <c r="A48" s="114"/>
      <c r="B48" s="3" t="s">
        <v>117</v>
      </c>
      <c r="C48" s="3">
        <v>3000</v>
      </c>
      <c r="D48" s="9"/>
      <c r="E48" s="81">
        <v>7.8</v>
      </c>
      <c r="F48" s="81">
        <v>7.8</v>
      </c>
      <c r="G48" s="4">
        <v>0.05</v>
      </c>
      <c r="H48" s="3" t="s">
        <v>5</v>
      </c>
      <c r="I48" s="3">
        <v>40</v>
      </c>
      <c r="J48" s="9">
        <v>25</v>
      </c>
      <c r="K48" s="3">
        <v>2</v>
      </c>
      <c r="L48" s="6">
        <v>2.1</v>
      </c>
      <c r="M48" s="6">
        <v>9.4170403587443943</v>
      </c>
      <c r="N48" s="6">
        <v>2.2380952380952381</v>
      </c>
      <c r="O48" s="82">
        <v>1.0664428164428166</v>
      </c>
    </row>
    <row r="49" spans="1:15" x14ac:dyDescent="0.25">
      <c r="A49" s="114"/>
      <c r="B49" s="3" t="s">
        <v>117</v>
      </c>
      <c r="C49" s="3">
        <v>3000</v>
      </c>
      <c r="D49" s="9"/>
      <c r="E49" s="81">
        <v>7.8</v>
      </c>
      <c r="F49" s="81">
        <v>7.8</v>
      </c>
      <c r="G49" s="4">
        <v>0.05</v>
      </c>
      <c r="H49" s="3" t="s">
        <v>5</v>
      </c>
      <c r="I49" s="3">
        <v>40</v>
      </c>
      <c r="J49" s="9">
        <v>25</v>
      </c>
      <c r="K49" s="3">
        <v>3</v>
      </c>
      <c r="L49" s="6">
        <v>2.2000000000000002</v>
      </c>
      <c r="M49" s="6">
        <v>9.7777777777777786</v>
      </c>
      <c r="N49" s="6">
        <v>2.2272727272727271</v>
      </c>
      <c r="O49" s="82">
        <v>1.0550239234449761</v>
      </c>
    </row>
    <row r="50" spans="1:15" x14ac:dyDescent="0.25">
      <c r="A50" s="114"/>
      <c r="B50" s="3" t="s">
        <v>117</v>
      </c>
      <c r="C50" s="3">
        <v>3000</v>
      </c>
      <c r="D50" s="9"/>
      <c r="E50" s="81">
        <v>7.8</v>
      </c>
      <c r="F50" s="81">
        <v>7.8</v>
      </c>
      <c r="G50" s="4">
        <v>0.05</v>
      </c>
      <c r="H50" s="3" t="s">
        <v>5</v>
      </c>
      <c r="I50" s="3">
        <v>40</v>
      </c>
      <c r="J50" s="9">
        <v>25</v>
      </c>
      <c r="K50" s="3">
        <v>4</v>
      </c>
      <c r="L50" s="6">
        <v>2.25</v>
      </c>
      <c r="M50" s="6">
        <v>9.9118942731277535</v>
      </c>
      <c r="N50" s="6">
        <v>2.1866666666666665</v>
      </c>
      <c r="O50" s="82">
        <v>0.97519318925998677</v>
      </c>
    </row>
    <row r="51" spans="1:15" x14ac:dyDescent="0.25">
      <c r="A51" s="114"/>
      <c r="B51" s="3" t="s">
        <v>117</v>
      </c>
      <c r="C51" s="3">
        <v>3000</v>
      </c>
      <c r="D51" s="9"/>
      <c r="E51" s="81">
        <v>7.8</v>
      </c>
      <c r="F51" s="81">
        <v>7.8</v>
      </c>
      <c r="G51" s="4">
        <v>0.05</v>
      </c>
      <c r="H51" s="3" t="s">
        <v>5</v>
      </c>
      <c r="I51" s="3">
        <v>40</v>
      </c>
      <c r="J51" s="9">
        <v>25</v>
      </c>
      <c r="K51" s="3">
        <v>5</v>
      </c>
      <c r="L51" s="6">
        <v>2.2999999999999998</v>
      </c>
      <c r="M51" s="6">
        <v>9.236947791164658</v>
      </c>
      <c r="N51" s="6">
        <v>2.2173913043478262</v>
      </c>
      <c r="O51" s="82">
        <v>0.88624467862376999</v>
      </c>
    </row>
    <row r="52" spans="1:15" x14ac:dyDescent="0.25">
      <c r="A52" s="114"/>
      <c r="B52" s="3" t="s">
        <v>118</v>
      </c>
      <c r="C52" s="3">
        <v>3000</v>
      </c>
      <c r="D52" s="9"/>
      <c r="E52" s="81">
        <v>7.8</v>
      </c>
      <c r="F52" s="81">
        <v>7.8</v>
      </c>
      <c r="G52" s="4">
        <v>0.05</v>
      </c>
      <c r="H52" s="3" t="s">
        <v>5</v>
      </c>
      <c r="I52" s="3">
        <v>40</v>
      </c>
      <c r="J52" s="9">
        <v>25</v>
      </c>
      <c r="K52" s="3">
        <v>1</v>
      </c>
      <c r="L52" s="6">
        <v>2.0499999999999998</v>
      </c>
      <c r="M52" s="6">
        <v>9.3181818181818166</v>
      </c>
      <c r="N52" s="6">
        <v>2.1463414634146347</v>
      </c>
      <c r="O52" s="82">
        <v>1.0493224932249325</v>
      </c>
    </row>
    <row r="53" spans="1:15" x14ac:dyDescent="0.25">
      <c r="A53" s="114"/>
      <c r="B53" s="3" t="s">
        <v>118</v>
      </c>
      <c r="C53" s="3">
        <v>3000</v>
      </c>
      <c r="D53" s="9"/>
      <c r="E53" s="81">
        <v>7.8</v>
      </c>
      <c r="F53" s="81">
        <v>7.8</v>
      </c>
      <c r="G53" s="4">
        <v>0.05</v>
      </c>
      <c r="H53" s="3" t="s">
        <v>5</v>
      </c>
      <c r="I53" s="3">
        <v>40</v>
      </c>
      <c r="J53" s="9">
        <v>25</v>
      </c>
      <c r="K53" s="3">
        <v>2</v>
      </c>
      <c r="L53" s="6">
        <v>2.1</v>
      </c>
      <c r="M53" s="6">
        <v>9.4170403587443943</v>
      </c>
      <c r="N53" s="6">
        <v>2.2619047619047619</v>
      </c>
      <c r="O53" s="82">
        <v>1.0732016210739617</v>
      </c>
    </row>
    <row r="54" spans="1:15" x14ac:dyDescent="0.25">
      <c r="A54" s="114"/>
      <c r="B54" s="3" t="s">
        <v>118</v>
      </c>
      <c r="C54" s="3">
        <v>3000</v>
      </c>
      <c r="D54" s="9"/>
      <c r="E54" s="81">
        <v>7.8</v>
      </c>
      <c r="F54" s="81">
        <v>7.8</v>
      </c>
      <c r="G54" s="4">
        <v>0.05</v>
      </c>
      <c r="H54" s="3" t="s">
        <v>5</v>
      </c>
      <c r="I54" s="3">
        <v>40</v>
      </c>
      <c r="J54" s="9">
        <v>25</v>
      </c>
      <c r="K54" s="3">
        <v>3</v>
      </c>
      <c r="L54" s="6">
        <v>2.2000000000000002</v>
      </c>
      <c r="M54" s="6">
        <v>9.7777777777777786</v>
      </c>
      <c r="N54" s="6">
        <v>2.3090909090909091</v>
      </c>
      <c r="O54" s="82">
        <v>1.0127591706539074</v>
      </c>
    </row>
    <row r="55" spans="1:15" x14ac:dyDescent="0.25">
      <c r="A55" s="114"/>
      <c r="B55" s="3" t="s">
        <v>118</v>
      </c>
      <c r="C55" s="3">
        <v>3000</v>
      </c>
      <c r="D55" s="9"/>
      <c r="E55" s="81">
        <v>7.8</v>
      </c>
      <c r="F55" s="81">
        <v>7.8</v>
      </c>
      <c r="G55" s="4">
        <v>0.05</v>
      </c>
      <c r="H55" s="3" t="s">
        <v>5</v>
      </c>
      <c r="I55" s="3">
        <v>40</v>
      </c>
      <c r="J55" s="9">
        <v>25</v>
      </c>
      <c r="K55" s="3">
        <v>4</v>
      </c>
      <c r="L55" s="6">
        <v>2.25</v>
      </c>
      <c r="M55" s="6">
        <v>9.9118942731277535</v>
      </c>
      <c r="N55" s="6">
        <v>2.3111111111111113</v>
      </c>
      <c r="O55" s="82">
        <v>0.95733982157339825</v>
      </c>
    </row>
    <row r="56" spans="1:15" x14ac:dyDescent="0.25">
      <c r="A56" s="114"/>
      <c r="B56" s="3" t="s">
        <v>118</v>
      </c>
      <c r="C56" s="3">
        <v>3000</v>
      </c>
      <c r="D56" s="9"/>
      <c r="E56" s="81">
        <v>7.8</v>
      </c>
      <c r="F56" s="81">
        <v>7.8</v>
      </c>
      <c r="G56" s="4">
        <v>0.05</v>
      </c>
      <c r="H56" s="3" t="s">
        <v>5</v>
      </c>
      <c r="I56" s="3">
        <v>40</v>
      </c>
      <c r="J56" s="9">
        <v>25</v>
      </c>
      <c r="K56" s="3">
        <v>5</v>
      </c>
      <c r="L56" s="6">
        <v>2.2999999999999998</v>
      </c>
      <c r="M56" s="6">
        <v>9.236947791164658</v>
      </c>
      <c r="N56" s="6">
        <v>2.3173913043478263</v>
      </c>
      <c r="O56" s="82">
        <v>0.88773913043478259</v>
      </c>
    </row>
    <row r="57" spans="1:15" x14ac:dyDescent="0.25">
      <c r="A57" s="114"/>
      <c r="B57" s="3" t="s">
        <v>119</v>
      </c>
      <c r="C57" s="3">
        <v>3000</v>
      </c>
      <c r="D57" s="9"/>
      <c r="E57" s="81">
        <v>7.8</v>
      </c>
      <c r="F57" s="81">
        <v>7.8</v>
      </c>
      <c r="G57" s="4">
        <v>0.05</v>
      </c>
      <c r="H57" s="3" t="s">
        <v>5</v>
      </c>
      <c r="I57" s="3">
        <v>40</v>
      </c>
      <c r="J57" s="9">
        <v>25</v>
      </c>
      <c r="K57" s="3">
        <v>1</v>
      </c>
      <c r="L57" s="6">
        <v>2.0499999999999998</v>
      </c>
      <c r="M57" s="6">
        <v>9.3181818181818166</v>
      </c>
      <c r="N57" s="6">
        <v>2.2000000000000002</v>
      </c>
      <c r="O57" s="82">
        <v>0.98977505112474462</v>
      </c>
    </row>
    <row r="58" spans="1:15" x14ac:dyDescent="0.25">
      <c r="A58" s="114"/>
      <c r="B58" s="3" t="s">
        <v>119</v>
      </c>
      <c r="C58" s="3">
        <v>3000</v>
      </c>
      <c r="D58" s="9"/>
      <c r="E58" s="81">
        <v>7.8</v>
      </c>
      <c r="F58" s="81">
        <v>7.8</v>
      </c>
      <c r="G58" s="4">
        <v>0.05</v>
      </c>
      <c r="H58" s="3" t="s">
        <v>5</v>
      </c>
      <c r="I58" s="3">
        <v>40</v>
      </c>
      <c r="J58" s="9">
        <v>25</v>
      </c>
      <c r="K58" s="3">
        <v>2</v>
      </c>
      <c r="L58" s="6">
        <v>2.1</v>
      </c>
      <c r="M58" s="6">
        <v>9.4170403587443943</v>
      </c>
      <c r="N58" s="6">
        <v>2.2857142857142856</v>
      </c>
      <c r="O58" s="82">
        <v>0.93525557011795535</v>
      </c>
    </row>
    <row r="59" spans="1:15" x14ac:dyDescent="0.25">
      <c r="A59" s="114"/>
      <c r="B59" s="3" t="s">
        <v>120</v>
      </c>
      <c r="C59" s="3">
        <v>3000</v>
      </c>
      <c r="D59" s="9"/>
      <c r="E59" s="81">
        <v>7.8</v>
      </c>
      <c r="F59" s="81">
        <v>7.8</v>
      </c>
      <c r="G59" s="4">
        <v>0.05</v>
      </c>
      <c r="H59" s="3" t="s">
        <v>5</v>
      </c>
      <c r="I59" s="3">
        <v>40</v>
      </c>
      <c r="J59" s="9">
        <v>25</v>
      </c>
      <c r="K59" s="3">
        <v>3</v>
      </c>
      <c r="L59" s="6">
        <v>2.2000000000000002</v>
      </c>
      <c r="M59" s="6">
        <v>9.7777777777777786</v>
      </c>
      <c r="N59" s="6">
        <v>2.3545454545454541</v>
      </c>
      <c r="O59" s="82">
        <v>0.87856173677069194</v>
      </c>
    </row>
    <row r="60" spans="1:15" x14ac:dyDescent="0.25">
      <c r="A60" s="114"/>
      <c r="B60" s="3" t="s">
        <v>120</v>
      </c>
      <c r="C60" s="3">
        <v>3000</v>
      </c>
      <c r="D60" s="9"/>
      <c r="E60" s="81">
        <v>7.8</v>
      </c>
      <c r="F60" s="81">
        <v>7.8</v>
      </c>
      <c r="G60" s="4">
        <v>0.05</v>
      </c>
      <c r="H60" s="3" t="s">
        <v>5</v>
      </c>
      <c r="I60" s="3">
        <v>40</v>
      </c>
      <c r="J60" s="9">
        <v>25</v>
      </c>
      <c r="K60" s="3">
        <v>4</v>
      </c>
      <c r="L60" s="6">
        <v>2.25</v>
      </c>
      <c r="M60" s="6">
        <v>9.9118942731277535</v>
      </c>
      <c r="N60" s="6">
        <v>2.3644444444444446</v>
      </c>
      <c r="O60" s="82">
        <v>0.81199529332660958</v>
      </c>
    </row>
    <row r="61" spans="1:15" x14ac:dyDescent="0.25">
      <c r="A61" s="114"/>
      <c r="B61" s="3" t="s">
        <v>120</v>
      </c>
      <c r="C61" s="3">
        <v>3000</v>
      </c>
      <c r="D61" s="9"/>
      <c r="E61" s="81">
        <v>7.8</v>
      </c>
      <c r="F61" s="81">
        <v>7.8</v>
      </c>
      <c r="G61" s="4">
        <v>0.05</v>
      </c>
      <c r="H61" s="3" t="s">
        <v>5</v>
      </c>
      <c r="I61" s="3">
        <v>40</v>
      </c>
      <c r="J61" s="9">
        <v>25</v>
      </c>
      <c r="K61" s="3">
        <v>5</v>
      </c>
      <c r="L61" s="6">
        <v>2.2999999999999998</v>
      </c>
      <c r="M61" s="6">
        <v>9.236947791164658</v>
      </c>
      <c r="N61" s="6">
        <v>2.4173913043478259</v>
      </c>
      <c r="O61" s="82">
        <v>0.83485497195923541</v>
      </c>
    </row>
    <row r="62" spans="1:15" x14ac:dyDescent="0.25">
      <c r="A62" s="114"/>
      <c r="B62" s="3" t="s">
        <v>121</v>
      </c>
      <c r="C62" s="3">
        <v>3000</v>
      </c>
      <c r="D62" s="9"/>
      <c r="E62" s="81">
        <v>7.8</v>
      </c>
      <c r="F62" s="81">
        <v>7.8</v>
      </c>
      <c r="G62" s="4">
        <v>0.05</v>
      </c>
      <c r="H62" s="3" t="s">
        <v>5</v>
      </c>
      <c r="I62" s="3">
        <v>40</v>
      </c>
      <c r="J62" s="9">
        <v>25</v>
      </c>
      <c r="K62" s="3">
        <v>1</v>
      </c>
      <c r="L62" s="6">
        <v>2.0499999999999998</v>
      </c>
      <c r="M62" s="6">
        <v>9.3181818181818166</v>
      </c>
      <c r="N62" s="6">
        <v>2.7317073170731709</v>
      </c>
      <c r="O62" s="82">
        <v>1.1900507123883122</v>
      </c>
    </row>
    <row r="63" spans="1:15" x14ac:dyDescent="0.25">
      <c r="A63" s="114"/>
      <c r="B63" s="3" t="s">
        <v>121</v>
      </c>
      <c r="C63" s="3">
        <v>3000</v>
      </c>
      <c r="D63" s="9"/>
      <c r="E63" s="81">
        <v>7.8</v>
      </c>
      <c r="F63" s="81">
        <v>7.8</v>
      </c>
      <c r="G63" s="4">
        <v>0.05</v>
      </c>
      <c r="H63" s="3" t="s">
        <v>5</v>
      </c>
      <c r="I63" s="3">
        <v>40</v>
      </c>
      <c r="J63" s="9">
        <v>25</v>
      </c>
      <c r="K63" s="3">
        <v>2</v>
      </c>
      <c r="L63" s="6">
        <v>2.1</v>
      </c>
      <c r="M63" s="6">
        <v>9.4170403587443943</v>
      </c>
      <c r="N63" s="6">
        <v>2.2857142857142856</v>
      </c>
      <c r="O63" s="82">
        <v>0.884920634920635</v>
      </c>
    </row>
    <row r="64" spans="1:15" x14ac:dyDescent="0.25">
      <c r="A64" s="114"/>
      <c r="B64" s="3" t="s">
        <v>122</v>
      </c>
      <c r="C64" s="3">
        <v>3000</v>
      </c>
      <c r="D64" s="9"/>
      <c r="E64" s="81">
        <v>7.8</v>
      </c>
      <c r="F64" s="81">
        <v>7.8</v>
      </c>
      <c r="G64" s="4">
        <v>0.05</v>
      </c>
      <c r="H64" s="3" t="s">
        <v>5</v>
      </c>
      <c r="I64" s="3">
        <v>40</v>
      </c>
      <c r="J64" s="9">
        <v>25</v>
      </c>
      <c r="K64" s="3">
        <v>3</v>
      </c>
      <c r="L64" s="6">
        <v>2.2000000000000002</v>
      </c>
      <c r="M64" s="6">
        <v>9.7777777777777786</v>
      </c>
      <c r="N64" s="6">
        <v>2.3681818181818182</v>
      </c>
      <c r="O64" s="82">
        <v>0.86080922308709051</v>
      </c>
    </row>
    <row r="65" spans="1:15" x14ac:dyDescent="0.25">
      <c r="A65" s="114"/>
      <c r="B65" s="3" t="s">
        <v>122</v>
      </c>
      <c r="C65" s="3">
        <v>3000</v>
      </c>
      <c r="D65" s="9"/>
      <c r="E65" s="81">
        <v>7.8</v>
      </c>
      <c r="F65" s="81">
        <v>7.8</v>
      </c>
      <c r="G65" s="4">
        <v>0.05</v>
      </c>
      <c r="H65" s="3" t="s">
        <v>5</v>
      </c>
      <c r="I65" s="3">
        <v>40</v>
      </c>
      <c r="J65" s="9">
        <v>25</v>
      </c>
      <c r="K65" s="3">
        <v>4</v>
      </c>
      <c r="L65" s="6">
        <v>2.25</v>
      </c>
      <c r="M65" s="6">
        <v>9.9118942731277535</v>
      </c>
      <c r="N65" s="6">
        <v>2.4088888888888889</v>
      </c>
      <c r="O65" s="82">
        <v>0.78116825396825396</v>
      </c>
    </row>
    <row r="66" spans="1:15" x14ac:dyDescent="0.25">
      <c r="A66" s="114"/>
      <c r="B66" s="3" t="s">
        <v>122</v>
      </c>
      <c r="C66" s="3">
        <v>3000</v>
      </c>
      <c r="D66" s="9"/>
      <c r="E66" s="81">
        <v>7.8</v>
      </c>
      <c r="F66" s="81">
        <v>7.8</v>
      </c>
      <c r="G66" s="4">
        <v>0.05</v>
      </c>
      <c r="H66" s="3" t="s">
        <v>5</v>
      </c>
      <c r="I66" s="3">
        <v>40</v>
      </c>
      <c r="J66" s="9">
        <v>25</v>
      </c>
      <c r="K66" s="3">
        <v>5</v>
      </c>
      <c r="L66" s="6">
        <v>2.2999999999999998</v>
      </c>
      <c r="M66" s="6">
        <v>9.236947791164658</v>
      </c>
      <c r="N66" s="6">
        <v>2.956521739130435</v>
      </c>
      <c r="O66" s="82">
        <v>0.90773602101538631</v>
      </c>
    </row>
    <row r="67" spans="1:15" x14ac:dyDescent="0.25">
      <c r="A67" s="114"/>
      <c r="B67" s="3" t="s">
        <v>117</v>
      </c>
      <c r="C67" s="3">
        <v>3000</v>
      </c>
      <c r="D67" s="9"/>
      <c r="E67" s="81">
        <v>7.8</v>
      </c>
      <c r="F67" s="81">
        <v>7.8</v>
      </c>
      <c r="G67" s="4">
        <v>0.05</v>
      </c>
      <c r="H67" s="3" t="s">
        <v>5</v>
      </c>
      <c r="I67" s="3">
        <v>40</v>
      </c>
      <c r="J67" s="9">
        <v>25</v>
      </c>
      <c r="K67" s="3">
        <v>1</v>
      </c>
      <c r="L67" s="6">
        <v>2.0499999999999998</v>
      </c>
      <c r="M67" s="6">
        <v>9.3181818181818166</v>
      </c>
      <c r="N67" s="6">
        <v>2.5463414634146342</v>
      </c>
      <c r="O67" s="82">
        <v>1.035480816915378</v>
      </c>
    </row>
    <row r="68" spans="1:15" x14ac:dyDescent="0.25">
      <c r="A68" s="114"/>
      <c r="B68" s="3" t="s">
        <v>117</v>
      </c>
      <c r="C68" s="3">
        <v>3000</v>
      </c>
      <c r="D68" s="9"/>
      <c r="E68" s="81">
        <v>7.8</v>
      </c>
      <c r="F68" s="81">
        <v>7.8</v>
      </c>
      <c r="G68" s="4">
        <v>0.05</v>
      </c>
      <c r="H68" s="3" t="s">
        <v>5</v>
      </c>
      <c r="I68" s="3">
        <v>40</v>
      </c>
      <c r="J68" s="9">
        <v>25</v>
      </c>
      <c r="K68" s="3">
        <v>2</v>
      </c>
      <c r="L68" s="6">
        <v>2.1</v>
      </c>
      <c r="M68" s="6">
        <v>9.4170403587443943</v>
      </c>
      <c r="N68" s="6">
        <v>2.9047619047619047</v>
      </c>
      <c r="O68" s="82">
        <v>1.0567078381107744</v>
      </c>
    </row>
    <row r="69" spans="1:15" x14ac:dyDescent="0.25">
      <c r="A69" s="114"/>
      <c r="B69" s="3" t="s">
        <v>117</v>
      </c>
      <c r="C69" s="3">
        <v>3000</v>
      </c>
      <c r="D69" s="9"/>
      <c r="E69" s="81">
        <v>7.8</v>
      </c>
      <c r="F69" s="81">
        <v>7.8</v>
      </c>
      <c r="G69" s="4">
        <v>0.05</v>
      </c>
      <c r="H69" s="3" t="s">
        <v>5</v>
      </c>
      <c r="I69" s="3">
        <v>40</v>
      </c>
      <c r="J69" s="9">
        <v>25</v>
      </c>
      <c r="K69" s="3">
        <v>3</v>
      </c>
      <c r="L69" s="6">
        <v>2.2000000000000002</v>
      </c>
      <c r="M69" s="6">
        <v>9.7777777777777786</v>
      </c>
      <c r="N69" s="6">
        <v>2.8681818181818177</v>
      </c>
      <c r="O69" s="82">
        <v>0.9897866703848297</v>
      </c>
    </row>
    <row r="70" spans="1:15" x14ac:dyDescent="0.25">
      <c r="A70" s="114"/>
      <c r="B70" s="3" t="s">
        <v>117</v>
      </c>
      <c r="C70" s="3">
        <v>3000</v>
      </c>
      <c r="D70" s="9"/>
      <c r="E70" s="81">
        <v>7.8</v>
      </c>
      <c r="F70" s="81">
        <v>7.8</v>
      </c>
      <c r="G70" s="4">
        <v>0.05</v>
      </c>
      <c r="H70" s="3" t="s">
        <v>5</v>
      </c>
      <c r="I70" s="3">
        <v>40</v>
      </c>
      <c r="J70" s="9">
        <v>25</v>
      </c>
      <c r="K70" s="3">
        <v>4</v>
      </c>
      <c r="L70" s="6">
        <v>2.25</v>
      </c>
      <c r="M70" s="6">
        <v>9.9118942731277535</v>
      </c>
      <c r="N70" s="6">
        <v>3.0444444444444443</v>
      </c>
      <c r="O70" s="82">
        <v>0.9532260536398468</v>
      </c>
    </row>
    <row r="71" spans="1:15" x14ac:dyDescent="0.25">
      <c r="A71" s="114"/>
      <c r="B71" s="3" t="s">
        <v>117</v>
      </c>
      <c r="C71" s="3">
        <v>3000</v>
      </c>
      <c r="D71" s="9"/>
      <c r="E71" s="81">
        <v>7.8</v>
      </c>
      <c r="F71" s="81">
        <v>7.8</v>
      </c>
      <c r="G71" s="4">
        <v>0.05</v>
      </c>
      <c r="H71" s="3" t="s">
        <v>5</v>
      </c>
      <c r="I71" s="3">
        <v>40</v>
      </c>
      <c r="J71" s="9">
        <v>25</v>
      </c>
      <c r="K71" s="3">
        <v>5</v>
      </c>
      <c r="L71" s="6">
        <v>2.2999999999999998</v>
      </c>
      <c r="M71" s="6">
        <v>9.236947791164658</v>
      </c>
      <c r="N71" s="6">
        <v>3.1086956521739135</v>
      </c>
      <c r="O71" s="82">
        <v>1.0488688582537999</v>
      </c>
    </row>
    <row r="72" spans="1:15" x14ac:dyDescent="0.25">
      <c r="A72" s="114"/>
      <c r="B72" s="3" t="s">
        <v>118</v>
      </c>
      <c r="C72" s="3">
        <v>3000</v>
      </c>
      <c r="D72" s="9"/>
      <c r="E72" s="81">
        <v>7.8</v>
      </c>
      <c r="F72" s="81">
        <v>7.8</v>
      </c>
      <c r="G72" s="4">
        <v>0.05</v>
      </c>
      <c r="H72" s="3" t="s">
        <v>5</v>
      </c>
      <c r="I72" s="3">
        <v>40</v>
      </c>
      <c r="J72" s="9">
        <v>25</v>
      </c>
      <c r="K72" s="3">
        <v>1</v>
      </c>
      <c r="L72" s="6">
        <v>2.0499999999999998</v>
      </c>
      <c r="M72" s="6">
        <v>9.3181818181818166</v>
      </c>
      <c r="N72" s="6">
        <v>2.6585365853658538</v>
      </c>
      <c r="O72" s="82">
        <v>0.93880906706338352</v>
      </c>
    </row>
    <row r="73" spans="1:15" x14ac:dyDescent="0.25">
      <c r="A73" s="114"/>
      <c r="B73" s="3" t="s">
        <v>118</v>
      </c>
      <c r="C73" s="3">
        <v>3000</v>
      </c>
      <c r="D73" s="9"/>
      <c r="E73" s="81">
        <v>7.8</v>
      </c>
      <c r="F73" s="81">
        <v>7.8</v>
      </c>
      <c r="G73" s="4">
        <v>0.05</v>
      </c>
      <c r="H73" s="3" t="s">
        <v>5</v>
      </c>
      <c r="I73" s="3">
        <v>40</v>
      </c>
      <c r="J73" s="9">
        <v>25</v>
      </c>
      <c r="K73" s="3">
        <v>2</v>
      </c>
      <c r="L73" s="6">
        <v>2.1</v>
      </c>
      <c r="M73" s="6">
        <v>9.4170403587443943</v>
      </c>
      <c r="N73" s="6">
        <v>3</v>
      </c>
      <c r="O73" s="82">
        <v>0.98964497041420119</v>
      </c>
    </row>
    <row r="74" spans="1:15" x14ac:dyDescent="0.25">
      <c r="A74" s="114"/>
      <c r="B74" s="3" t="s">
        <v>118</v>
      </c>
      <c r="C74" s="3">
        <v>3000</v>
      </c>
      <c r="D74" s="9"/>
      <c r="E74" s="81">
        <v>7.8</v>
      </c>
      <c r="F74" s="81">
        <v>7.8</v>
      </c>
      <c r="G74" s="4">
        <v>0.05</v>
      </c>
      <c r="H74" s="3" t="s">
        <v>5</v>
      </c>
      <c r="I74" s="3">
        <v>40</v>
      </c>
      <c r="J74" s="9">
        <v>25</v>
      </c>
      <c r="K74" s="3">
        <v>3</v>
      </c>
      <c r="L74" s="6">
        <v>2.2000000000000002</v>
      </c>
      <c r="M74" s="6">
        <v>9.7777777777777786</v>
      </c>
      <c r="N74" s="6">
        <v>3.0818181818181816</v>
      </c>
      <c r="O74" s="82">
        <v>0.9017023288804823</v>
      </c>
    </row>
    <row r="75" spans="1:15" x14ac:dyDescent="0.25">
      <c r="A75" s="114"/>
      <c r="B75" s="3" t="s">
        <v>118</v>
      </c>
      <c r="C75" s="3">
        <v>3000</v>
      </c>
      <c r="D75" s="9"/>
      <c r="E75" s="81">
        <v>7.8</v>
      </c>
      <c r="F75" s="81">
        <v>7.8</v>
      </c>
      <c r="G75" s="4">
        <v>0.05</v>
      </c>
      <c r="H75" s="3" t="s">
        <v>5</v>
      </c>
      <c r="I75" s="3">
        <v>40</v>
      </c>
      <c r="J75" s="9">
        <v>25</v>
      </c>
      <c r="K75" s="3">
        <v>4</v>
      </c>
      <c r="L75" s="6">
        <v>2.25</v>
      </c>
      <c r="M75" s="6">
        <v>9.9118942731277535</v>
      </c>
      <c r="N75" s="6">
        <v>3.1555555555555554</v>
      </c>
      <c r="O75" s="82">
        <v>0.88433470507544576</v>
      </c>
    </row>
    <row r="76" spans="1:15" x14ac:dyDescent="0.25">
      <c r="A76" s="114"/>
      <c r="B76" s="3" t="s">
        <v>118</v>
      </c>
      <c r="C76" s="3">
        <v>3000</v>
      </c>
      <c r="D76" s="9"/>
      <c r="E76" s="81">
        <v>7.8</v>
      </c>
      <c r="F76" s="81">
        <v>7.8</v>
      </c>
      <c r="G76" s="4">
        <v>0.05</v>
      </c>
      <c r="H76" s="3" t="s">
        <v>5</v>
      </c>
      <c r="I76" s="3">
        <v>40</v>
      </c>
      <c r="J76" s="9">
        <v>25</v>
      </c>
      <c r="K76" s="3">
        <v>5</v>
      </c>
      <c r="L76" s="6">
        <v>2.2999999999999998</v>
      </c>
      <c r="M76" s="6">
        <v>9.236947791164658</v>
      </c>
      <c r="N76" s="6">
        <v>3.3826086956521744</v>
      </c>
      <c r="O76" s="82">
        <v>0.93898502253889782</v>
      </c>
    </row>
    <row r="77" spans="1:15" x14ac:dyDescent="0.25">
      <c r="A77" s="114"/>
      <c r="B77" s="3" t="s">
        <v>119</v>
      </c>
      <c r="C77" s="3">
        <v>3000</v>
      </c>
      <c r="D77" s="9"/>
      <c r="E77" s="81">
        <v>7.8</v>
      </c>
      <c r="F77" s="81">
        <v>7.8</v>
      </c>
      <c r="G77" s="4">
        <v>0.05</v>
      </c>
      <c r="H77" s="3" t="s">
        <v>5</v>
      </c>
      <c r="I77" s="3">
        <v>40</v>
      </c>
      <c r="J77" s="9">
        <v>25</v>
      </c>
      <c r="K77" s="3">
        <v>1</v>
      </c>
      <c r="L77" s="6">
        <v>2.0499999999999998</v>
      </c>
      <c r="M77" s="6">
        <v>9.3181818181818166</v>
      </c>
      <c r="N77" s="6">
        <v>2.6682926829268294</v>
      </c>
      <c r="O77" s="82">
        <v>0.93178474641889286</v>
      </c>
    </row>
    <row r="78" spans="1:15" x14ac:dyDescent="0.25">
      <c r="A78" s="114"/>
      <c r="B78" s="3" t="s">
        <v>119</v>
      </c>
      <c r="C78" s="3">
        <v>3000</v>
      </c>
      <c r="D78" s="9"/>
      <c r="E78" s="81">
        <v>7.8</v>
      </c>
      <c r="F78" s="81">
        <v>7.8</v>
      </c>
      <c r="G78" s="4">
        <v>0.05</v>
      </c>
      <c r="H78" s="3" t="s">
        <v>5</v>
      </c>
      <c r="I78" s="3">
        <v>40</v>
      </c>
      <c r="J78" s="9">
        <v>25</v>
      </c>
      <c r="K78" s="3">
        <v>2</v>
      </c>
      <c r="L78" s="6">
        <v>2.1</v>
      </c>
      <c r="M78" s="6">
        <v>9.4170403587443943</v>
      </c>
      <c r="N78" s="6">
        <v>3.0952380952380949</v>
      </c>
      <c r="O78" s="82">
        <v>1.0091200222779171</v>
      </c>
    </row>
    <row r="79" spans="1:15" x14ac:dyDescent="0.25">
      <c r="A79" s="114"/>
      <c r="B79" s="3" t="s">
        <v>120</v>
      </c>
      <c r="C79" s="3">
        <v>3000</v>
      </c>
      <c r="D79" s="9"/>
      <c r="E79" s="81">
        <v>7.8</v>
      </c>
      <c r="F79" s="81">
        <v>7.8</v>
      </c>
      <c r="G79" s="4">
        <v>0.05</v>
      </c>
      <c r="H79" s="3" t="s">
        <v>5</v>
      </c>
      <c r="I79" s="3">
        <v>40</v>
      </c>
      <c r="J79" s="9">
        <v>25</v>
      </c>
      <c r="K79" s="3">
        <v>3</v>
      </c>
      <c r="L79" s="6">
        <v>2.2000000000000002</v>
      </c>
      <c r="M79" s="6">
        <v>9.7777777777777786</v>
      </c>
      <c r="N79" s="6">
        <v>3.0954545454545452</v>
      </c>
      <c r="O79" s="82">
        <v>0.78343900194293881</v>
      </c>
    </row>
    <row r="80" spans="1:15" x14ac:dyDescent="0.25">
      <c r="A80" s="114"/>
      <c r="B80" s="3" t="s">
        <v>120</v>
      </c>
      <c r="C80" s="3">
        <v>3000</v>
      </c>
      <c r="D80" s="9"/>
      <c r="E80" s="81">
        <v>7.8</v>
      </c>
      <c r="F80" s="81">
        <v>7.8</v>
      </c>
      <c r="G80" s="4">
        <v>0.05</v>
      </c>
      <c r="H80" s="3" t="s">
        <v>5</v>
      </c>
      <c r="I80" s="3">
        <v>40</v>
      </c>
      <c r="J80" s="9">
        <v>25</v>
      </c>
      <c r="K80" s="3">
        <v>4</v>
      </c>
      <c r="L80" s="6">
        <v>2.25</v>
      </c>
      <c r="M80" s="6">
        <v>9.9118942731277535</v>
      </c>
      <c r="N80" s="6">
        <v>3.1911111111111108</v>
      </c>
      <c r="O80" s="82">
        <v>0.88990444990444995</v>
      </c>
    </row>
    <row r="81" spans="1:15" x14ac:dyDescent="0.25">
      <c r="A81" s="114"/>
      <c r="B81" s="3" t="s">
        <v>120</v>
      </c>
      <c r="C81" s="3">
        <v>3000</v>
      </c>
      <c r="D81" s="9"/>
      <c r="E81" s="81">
        <v>7.8</v>
      </c>
      <c r="F81" s="81">
        <v>7.8</v>
      </c>
      <c r="G81" s="4">
        <v>0.05</v>
      </c>
      <c r="H81" s="3" t="s">
        <v>5</v>
      </c>
      <c r="I81" s="3">
        <v>40</v>
      </c>
      <c r="J81" s="9">
        <v>25</v>
      </c>
      <c r="K81" s="3">
        <v>5</v>
      </c>
      <c r="L81" s="6">
        <v>2.2999999999999998</v>
      </c>
      <c r="M81" s="6">
        <v>9.236947791164658</v>
      </c>
      <c r="N81" s="6">
        <v>3.4130434782608696</v>
      </c>
      <c r="O81" s="82">
        <v>0.93905837136680281</v>
      </c>
    </row>
    <row r="82" spans="1:15" x14ac:dyDescent="0.25">
      <c r="A82" s="114"/>
      <c r="B82" s="3" t="s">
        <v>121</v>
      </c>
      <c r="C82" s="3">
        <v>3000</v>
      </c>
      <c r="D82" s="9"/>
      <c r="E82" s="81">
        <v>7.8</v>
      </c>
      <c r="F82" s="81">
        <v>7.8</v>
      </c>
      <c r="G82" s="4">
        <v>0.05</v>
      </c>
      <c r="H82" s="3" t="s">
        <v>5</v>
      </c>
      <c r="I82" s="3">
        <v>40</v>
      </c>
      <c r="J82" s="9">
        <v>25</v>
      </c>
      <c r="K82" s="3">
        <v>1</v>
      </c>
      <c r="L82" s="6">
        <v>2.0499999999999998</v>
      </c>
      <c r="M82" s="6">
        <v>9.3181818181818166</v>
      </c>
      <c r="N82" s="6">
        <v>2.8048780487804881</v>
      </c>
      <c r="O82" s="82">
        <v>0.97792895520080425</v>
      </c>
    </row>
    <row r="83" spans="1:15" x14ac:dyDescent="0.25">
      <c r="A83" s="114"/>
      <c r="B83" s="3" t="s">
        <v>121</v>
      </c>
      <c r="C83" s="3">
        <v>3000</v>
      </c>
      <c r="D83" s="9"/>
      <c r="E83" s="81">
        <v>7.8</v>
      </c>
      <c r="F83" s="81">
        <v>7.8</v>
      </c>
      <c r="G83" s="4">
        <v>0.05</v>
      </c>
      <c r="H83" s="3" t="s">
        <v>5</v>
      </c>
      <c r="I83" s="3">
        <v>40</v>
      </c>
      <c r="J83" s="9">
        <v>25</v>
      </c>
      <c r="K83" s="3">
        <v>2</v>
      </c>
      <c r="L83" s="6">
        <v>2.1</v>
      </c>
      <c r="M83" s="6">
        <v>9.4170403587443943</v>
      </c>
      <c r="N83" s="6">
        <v>3.1904761904761902</v>
      </c>
      <c r="O83" s="82">
        <v>1.0163945578231295</v>
      </c>
    </row>
    <row r="84" spans="1:15" x14ac:dyDescent="0.25">
      <c r="A84" s="114"/>
      <c r="B84" s="3" t="s">
        <v>122</v>
      </c>
      <c r="C84" s="3">
        <v>3000</v>
      </c>
      <c r="D84" s="9"/>
      <c r="E84" s="81">
        <v>7.8</v>
      </c>
      <c r="F84" s="81">
        <v>7.8</v>
      </c>
      <c r="G84" s="4">
        <v>0.05</v>
      </c>
      <c r="H84" s="3" t="s">
        <v>5</v>
      </c>
      <c r="I84" s="3">
        <v>40</v>
      </c>
      <c r="J84" s="9">
        <v>25</v>
      </c>
      <c r="K84" s="3">
        <v>3</v>
      </c>
      <c r="L84" s="6">
        <v>2.2000000000000002</v>
      </c>
      <c r="M84" s="6">
        <v>9.7777777777777786</v>
      </c>
      <c r="N84" s="6">
        <v>3.1818181818181817</v>
      </c>
      <c r="O84" s="82">
        <v>0.90966847637749781</v>
      </c>
    </row>
    <row r="85" spans="1:15" x14ac:dyDescent="0.25">
      <c r="A85" s="114"/>
      <c r="B85" s="3" t="s">
        <v>122</v>
      </c>
      <c r="C85" s="3">
        <v>3000</v>
      </c>
      <c r="D85" s="9"/>
      <c r="E85" s="81">
        <v>7.8</v>
      </c>
      <c r="F85" s="81">
        <v>7.8</v>
      </c>
      <c r="G85" s="4">
        <v>0.05</v>
      </c>
      <c r="H85" s="3" t="s">
        <v>5</v>
      </c>
      <c r="I85" s="3">
        <v>40</v>
      </c>
      <c r="J85" s="9">
        <v>25</v>
      </c>
      <c r="K85" s="3">
        <v>4</v>
      </c>
      <c r="L85" s="6">
        <v>2.25</v>
      </c>
      <c r="M85" s="6">
        <v>9.9118942731277535</v>
      </c>
      <c r="N85" s="6">
        <v>3.2</v>
      </c>
      <c r="O85" s="82">
        <v>0.89458128078817722</v>
      </c>
    </row>
    <row r="86" spans="1:15" x14ac:dyDescent="0.25">
      <c r="A86" s="115"/>
      <c r="B86" s="3" t="s">
        <v>122</v>
      </c>
      <c r="C86" s="3">
        <v>3000</v>
      </c>
      <c r="D86" s="9"/>
      <c r="E86" s="81">
        <v>7.8</v>
      </c>
      <c r="F86" s="81">
        <v>7.8</v>
      </c>
      <c r="G86" s="4">
        <v>0.05</v>
      </c>
      <c r="H86" s="3" t="s">
        <v>5</v>
      </c>
      <c r="I86" s="3">
        <v>40</v>
      </c>
      <c r="J86" s="9">
        <v>25</v>
      </c>
      <c r="K86" s="3">
        <v>5</v>
      </c>
      <c r="L86" s="6">
        <v>2.2999999999999998</v>
      </c>
      <c r="M86" s="6">
        <v>9.236947791164658</v>
      </c>
      <c r="N86" s="6">
        <v>3.5000000000000004</v>
      </c>
      <c r="O86" s="82">
        <v>0.93911637931034497</v>
      </c>
    </row>
    <row r="87" spans="1:15" x14ac:dyDescent="0.25">
      <c r="A87" s="113" t="s">
        <v>126</v>
      </c>
      <c r="B87" s="3" t="s">
        <v>127</v>
      </c>
      <c r="C87" s="3">
        <v>17.5</v>
      </c>
      <c r="D87" s="9">
        <v>1400</v>
      </c>
      <c r="E87" s="81">
        <v>7.6</v>
      </c>
      <c r="F87" s="81">
        <v>7.6</v>
      </c>
      <c r="G87" s="4">
        <v>0.23</v>
      </c>
      <c r="H87" s="84" t="s">
        <v>128</v>
      </c>
      <c r="I87" s="3"/>
      <c r="J87" s="9">
        <v>25</v>
      </c>
      <c r="K87" s="3">
        <v>1</v>
      </c>
      <c r="L87" s="6">
        <v>3.5</v>
      </c>
      <c r="M87" s="6">
        <v>30.6</v>
      </c>
      <c r="N87" s="6">
        <v>1.0799999999999998</v>
      </c>
      <c r="O87" s="82">
        <v>0.99019607843137247</v>
      </c>
    </row>
    <row r="88" spans="1:15" x14ac:dyDescent="0.25">
      <c r="A88" s="114"/>
      <c r="B88" s="3" t="s">
        <v>127</v>
      </c>
      <c r="C88" s="3">
        <v>17.5</v>
      </c>
      <c r="D88" s="9">
        <v>1400</v>
      </c>
      <c r="E88" s="81">
        <v>7.6</v>
      </c>
      <c r="F88" s="81">
        <v>7.6</v>
      </c>
      <c r="G88" s="4">
        <v>0.23</v>
      </c>
      <c r="H88" s="3" t="s">
        <v>129</v>
      </c>
      <c r="I88" s="3"/>
      <c r="J88" s="9">
        <v>25</v>
      </c>
      <c r="K88" s="3">
        <v>1</v>
      </c>
      <c r="L88" s="6">
        <v>9.5500000000000007</v>
      </c>
      <c r="M88" s="6">
        <v>34.5</v>
      </c>
      <c r="N88" s="6">
        <v>0.97486910994764397</v>
      </c>
      <c r="O88" s="82">
        <v>0.85507246376811596</v>
      </c>
    </row>
    <row r="89" spans="1:15" x14ac:dyDescent="0.25">
      <c r="A89" s="114"/>
      <c r="B89" s="3" t="s">
        <v>127</v>
      </c>
      <c r="C89" s="3">
        <v>17.5</v>
      </c>
      <c r="D89" s="9">
        <v>1400</v>
      </c>
      <c r="E89" s="81">
        <v>7.6</v>
      </c>
      <c r="F89" s="81">
        <v>7.6</v>
      </c>
      <c r="G89" s="4">
        <v>0.15</v>
      </c>
      <c r="H89" s="3" t="s">
        <v>130</v>
      </c>
      <c r="I89" s="3"/>
      <c r="J89" s="9">
        <v>25</v>
      </c>
      <c r="K89" s="3">
        <v>1</v>
      </c>
      <c r="L89" s="6">
        <v>55.8</v>
      </c>
      <c r="M89" s="6">
        <v>50.1</v>
      </c>
      <c r="N89" s="6">
        <v>1.1451612903225807</v>
      </c>
      <c r="O89" s="82">
        <v>1.0359281437125747</v>
      </c>
    </row>
    <row r="90" spans="1:15" x14ac:dyDescent="0.25">
      <c r="A90" s="114"/>
      <c r="B90" s="3" t="s">
        <v>127</v>
      </c>
      <c r="C90" s="3">
        <v>17.5</v>
      </c>
      <c r="D90" s="9">
        <v>1400</v>
      </c>
      <c r="E90" s="81">
        <v>7.6</v>
      </c>
      <c r="F90" s="81">
        <v>7.6</v>
      </c>
      <c r="G90" s="4">
        <v>0.18</v>
      </c>
      <c r="H90" s="84" t="s">
        <v>131</v>
      </c>
      <c r="I90" s="3"/>
      <c r="J90" s="9">
        <v>25</v>
      </c>
      <c r="K90" s="3">
        <v>1</v>
      </c>
      <c r="L90" s="6">
        <v>191</v>
      </c>
      <c r="M90" s="6">
        <v>31.3</v>
      </c>
      <c r="N90" s="6">
        <v>1.1518324607329844</v>
      </c>
      <c r="O90" s="82">
        <v>0.9744408945686901</v>
      </c>
    </row>
    <row r="91" spans="1:15" x14ac:dyDescent="0.25">
      <c r="A91" s="114"/>
      <c r="B91" s="3" t="s">
        <v>127</v>
      </c>
      <c r="C91" s="3">
        <v>17.5</v>
      </c>
      <c r="D91" s="9">
        <v>1400</v>
      </c>
      <c r="E91" s="81">
        <v>7.6</v>
      </c>
      <c r="F91" s="81">
        <v>7.6</v>
      </c>
      <c r="G91" s="4">
        <v>0.23</v>
      </c>
      <c r="H91" s="3" t="s">
        <v>6</v>
      </c>
      <c r="I91" s="3"/>
      <c r="J91" s="9">
        <v>25</v>
      </c>
      <c r="K91" s="3">
        <v>1</v>
      </c>
      <c r="L91" s="6">
        <v>518</v>
      </c>
      <c r="M91" s="6">
        <v>18.7</v>
      </c>
      <c r="N91" s="6">
        <v>1.3803088803088803</v>
      </c>
      <c r="O91" s="82">
        <v>0.77540106951871657</v>
      </c>
    </row>
    <row r="92" spans="1:15" x14ac:dyDescent="0.25">
      <c r="A92" s="115"/>
      <c r="B92" s="3" t="s">
        <v>127</v>
      </c>
      <c r="C92" s="3">
        <v>17.5</v>
      </c>
      <c r="D92" s="9">
        <v>1400</v>
      </c>
      <c r="E92" s="81">
        <v>7.6</v>
      </c>
      <c r="F92" s="81">
        <v>7.6</v>
      </c>
      <c r="G92" s="4">
        <v>0.21</v>
      </c>
      <c r="H92" s="3" t="s">
        <v>132</v>
      </c>
      <c r="I92" s="3"/>
      <c r="J92" s="9">
        <v>25</v>
      </c>
      <c r="K92" s="3">
        <v>1</v>
      </c>
      <c r="L92" s="6">
        <v>626</v>
      </c>
      <c r="M92" s="6">
        <v>18</v>
      </c>
      <c r="N92" s="6">
        <v>1.6533546325878594</v>
      </c>
      <c r="O92" s="82">
        <v>0.68333333333333335</v>
      </c>
    </row>
    <row r="93" spans="1:15" x14ac:dyDescent="0.25">
      <c r="A93" s="113" t="s">
        <v>133</v>
      </c>
      <c r="B93" s="3" t="s">
        <v>134</v>
      </c>
      <c r="C93" s="3">
        <v>80</v>
      </c>
      <c r="D93" s="9">
        <v>248</v>
      </c>
      <c r="E93" s="81">
        <v>4.7</v>
      </c>
      <c r="F93" s="81">
        <v>4.7</v>
      </c>
      <c r="G93" s="4">
        <v>0.11</v>
      </c>
      <c r="H93" s="3" t="s">
        <v>135</v>
      </c>
      <c r="I93" s="3">
        <v>50</v>
      </c>
      <c r="J93" s="9">
        <v>35</v>
      </c>
      <c r="K93" s="3">
        <v>2</v>
      </c>
      <c r="L93" s="6">
        <v>755</v>
      </c>
      <c r="M93" s="6">
        <v>24</v>
      </c>
      <c r="N93" s="6">
        <v>1.185430463576159</v>
      </c>
      <c r="O93" s="82">
        <v>1.1875</v>
      </c>
    </row>
    <row r="94" spans="1:15" x14ac:dyDescent="0.25">
      <c r="A94" s="114"/>
      <c r="B94" s="3" t="s">
        <v>134</v>
      </c>
      <c r="C94" s="3">
        <v>80</v>
      </c>
      <c r="D94" s="9">
        <v>248</v>
      </c>
      <c r="E94" s="81">
        <v>4.7</v>
      </c>
      <c r="F94" s="81">
        <v>4.7</v>
      </c>
      <c r="G94" s="4">
        <v>0.22</v>
      </c>
      <c r="H94" s="3" t="s">
        <v>135</v>
      </c>
      <c r="I94" s="3">
        <v>50</v>
      </c>
      <c r="J94" s="9">
        <v>35</v>
      </c>
      <c r="K94" s="3">
        <v>2</v>
      </c>
      <c r="L94" s="6">
        <v>755</v>
      </c>
      <c r="M94" s="6">
        <v>24</v>
      </c>
      <c r="N94" s="6">
        <v>1.2913907284768211</v>
      </c>
      <c r="O94" s="82">
        <v>1.25</v>
      </c>
    </row>
    <row r="95" spans="1:15" x14ac:dyDescent="0.25">
      <c r="A95" s="114"/>
      <c r="B95" s="3" t="s">
        <v>134</v>
      </c>
      <c r="C95" s="3">
        <v>80</v>
      </c>
      <c r="D95" s="9">
        <v>248</v>
      </c>
      <c r="E95" s="81">
        <v>4.7</v>
      </c>
      <c r="F95" s="81">
        <v>4.7</v>
      </c>
      <c r="G95" s="4">
        <v>0.33</v>
      </c>
      <c r="H95" s="3" t="s">
        <v>135</v>
      </c>
      <c r="I95" s="3">
        <v>50</v>
      </c>
      <c r="J95" s="9">
        <v>35</v>
      </c>
      <c r="K95" s="3">
        <v>2</v>
      </c>
      <c r="L95" s="6">
        <v>755</v>
      </c>
      <c r="M95" s="6">
        <v>24</v>
      </c>
      <c r="N95" s="6">
        <v>1.3456953642384106</v>
      </c>
      <c r="O95" s="82">
        <v>1.3333333333333333</v>
      </c>
    </row>
    <row r="96" spans="1:15" x14ac:dyDescent="0.25">
      <c r="A96" s="114"/>
      <c r="B96" s="3" t="s">
        <v>134</v>
      </c>
      <c r="C96" s="3">
        <v>80</v>
      </c>
      <c r="D96" s="9">
        <v>248</v>
      </c>
      <c r="E96" s="81">
        <v>4.7</v>
      </c>
      <c r="F96" s="81">
        <v>4.7</v>
      </c>
      <c r="G96" s="4">
        <v>0.33</v>
      </c>
      <c r="H96" s="3" t="s">
        <v>135</v>
      </c>
      <c r="I96" s="3">
        <v>50</v>
      </c>
      <c r="J96" s="9">
        <v>35</v>
      </c>
      <c r="K96" s="3">
        <v>2</v>
      </c>
      <c r="L96" s="6">
        <v>755</v>
      </c>
      <c r="M96" s="6">
        <v>24</v>
      </c>
      <c r="N96" s="6">
        <v>1.4834437086092715</v>
      </c>
      <c r="O96" s="82">
        <v>2.2291666666666665</v>
      </c>
    </row>
    <row r="97" spans="1:15" x14ac:dyDescent="0.25">
      <c r="A97" s="115"/>
      <c r="B97" s="3" t="s">
        <v>134</v>
      </c>
      <c r="C97" s="3">
        <v>80</v>
      </c>
      <c r="D97" s="9">
        <v>248</v>
      </c>
      <c r="E97" s="81">
        <v>4.7</v>
      </c>
      <c r="F97" s="81">
        <v>4.7</v>
      </c>
      <c r="G97" s="4">
        <v>0.33</v>
      </c>
      <c r="H97" s="3" t="s">
        <v>135</v>
      </c>
      <c r="I97" s="3">
        <v>50</v>
      </c>
      <c r="J97" s="9">
        <v>35</v>
      </c>
      <c r="K97" s="3">
        <v>2</v>
      </c>
      <c r="L97" s="6">
        <v>755</v>
      </c>
      <c r="M97" s="6">
        <v>24</v>
      </c>
      <c r="N97" s="6">
        <v>1.6556291390728477</v>
      </c>
      <c r="O97" s="82">
        <v>2.5833333333333335</v>
      </c>
    </row>
    <row r="98" spans="1:15" x14ac:dyDescent="0.25">
      <c r="A98" s="113" t="s">
        <v>136</v>
      </c>
      <c r="B98" s="3" t="s">
        <v>137</v>
      </c>
      <c r="C98" s="3">
        <v>5000</v>
      </c>
      <c r="D98" s="9">
        <v>664</v>
      </c>
      <c r="E98" s="81">
        <v>6</v>
      </c>
      <c r="F98" s="81">
        <v>6</v>
      </c>
      <c r="G98" s="4">
        <v>5.0000000000000001E-3</v>
      </c>
      <c r="H98" s="3" t="s">
        <v>7</v>
      </c>
      <c r="I98" s="3">
        <v>65</v>
      </c>
      <c r="J98" s="9">
        <v>25</v>
      </c>
      <c r="K98" s="3">
        <v>1</v>
      </c>
      <c r="L98" s="6">
        <v>4000</v>
      </c>
      <c r="M98" s="6">
        <v>14.7</v>
      </c>
      <c r="N98" s="6">
        <v>1.2</v>
      </c>
      <c r="O98" s="82">
        <v>1.1904761904761905</v>
      </c>
    </row>
    <row r="99" spans="1:15" x14ac:dyDescent="0.25">
      <c r="A99" s="114"/>
      <c r="B99" s="3" t="s">
        <v>137</v>
      </c>
      <c r="C99" s="3">
        <v>5000</v>
      </c>
      <c r="D99" s="9">
        <v>664</v>
      </c>
      <c r="E99" s="81">
        <v>6</v>
      </c>
      <c r="F99" s="81">
        <v>6</v>
      </c>
      <c r="G99" s="4">
        <v>0.01</v>
      </c>
      <c r="H99" s="3" t="s">
        <v>7</v>
      </c>
      <c r="I99" s="3">
        <v>65</v>
      </c>
      <c r="J99" s="9">
        <v>25</v>
      </c>
      <c r="K99" s="3">
        <v>1</v>
      </c>
      <c r="L99" s="6">
        <v>4000</v>
      </c>
      <c r="M99" s="6">
        <v>14.7</v>
      </c>
      <c r="N99" s="6">
        <v>1.3</v>
      </c>
      <c r="O99" s="82">
        <v>1.7142857142857144</v>
      </c>
    </row>
    <row r="100" spans="1:15" x14ac:dyDescent="0.25">
      <c r="A100" s="114"/>
      <c r="B100" s="3" t="s">
        <v>138</v>
      </c>
      <c r="C100" s="3">
        <v>5000</v>
      </c>
      <c r="D100" s="9">
        <v>664</v>
      </c>
      <c r="E100" s="81">
        <v>6</v>
      </c>
      <c r="F100" s="81">
        <v>6</v>
      </c>
      <c r="G100" s="4">
        <v>0.02</v>
      </c>
      <c r="H100" s="3" t="s">
        <v>8</v>
      </c>
      <c r="I100" s="3">
        <v>65</v>
      </c>
      <c r="J100" s="9">
        <v>25</v>
      </c>
      <c r="K100" s="3">
        <v>1</v>
      </c>
      <c r="L100" s="6">
        <v>4000</v>
      </c>
      <c r="M100" s="6">
        <v>14.7</v>
      </c>
      <c r="N100" s="6">
        <v>1.625</v>
      </c>
      <c r="O100" s="82">
        <v>2.0476190476190479</v>
      </c>
    </row>
    <row r="101" spans="1:15" x14ac:dyDescent="0.25">
      <c r="A101" s="115"/>
      <c r="B101" s="3" t="s">
        <v>138</v>
      </c>
      <c r="C101" s="3">
        <v>5000</v>
      </c>
      <c r="D101" s="9">
        <v>664</v>
      </c>
      <c r="E101" s="81">
        <v>6</v>
      </c>
      <c r="F101" s="81">
        <v>6</v>
      </c>
      <c r="G101" s="4">
        <v>0.05</v>
      </c>
      <c r="H101" s="3" t="s">
        <v>8</v>
      </c>
      <c r="I101" s="3">
        <v>65</v>
      </c>
      <c r="J101" s="9">
        <v>25</v>
      </c>
      <c r="K101" s="3">
        <v>1</v>
      </c>
      <c r="L101" s="6">
        <v>4000</v>
      </c>
      <c r="M101" s="6">
        <v>14.7</v>
      </c>
      <c r="N101" s="6">
        <v>2.125</v>
      </c>
      <c r="O101" s="82">
        <v>1.217687074829932</v>
      </c>
    </row>
    <row r="102" spans="1:15" x14ac:dyDescent="0.25">
      <c r="A102" s="113" t="s">
        <v>139</v>
      </c>
      <c r="B102" s="117" t="s">
        <v>140</v>
      </c>
      <c r="C102" s="3">
        <v>3000</v>
      </c>
      <c r="D102" s="9">
        <v>1850</v>
      </c>
      <c r="E102" s="81">
        <v>14</v>
      </c>
      <c r="F102" s="81">
        <v>6</v>
      </c>
      <c r="G102" s="4">
        <v>0.08</v>
      </c>
      <c r="H102" s="3" t="s">
        <v>2</v>
      </c>
      <c r="I102" s="3">
        <v>66</v>
      </c>
      <c r="J102" s="9">
        <v>30</v>
      </c>
      <c r="K102" s="3">
        <v>3</v>
      </c>
      <c r="L102" s="6">
        <v>8.6999999999999993</v>
      </c>
      <c r="M102" s="6">
        <v>41.428571428571423</v>
      </c>
      <c r="N102" s="6">
        <v>1.1149425287356323</v>
      </c>
      <c r="O102" s="82">
        <v>1.3772819472616631</v>
      </c>
    </row>
    <row r="103" spans="1:15" x14ac:dyDescent="0.25">
      <c r="A103" s="114"/>
      <c r="B103" s="118"/>
      <c r="C103" s="3">
        <v>3000</v>
      </c>
      <c r="D103" s="9">
        <v>1850</v>
      </c>
      <c r="E103" s="81">
        <v>14</v>
      </c>
      <c r="F103" s="81">
        <v>6</v>
      </c>
      <c r="G103" s="4">
        <v>0.16</v>
      </c>
      <c r="H103" s="3" t="s">
        <v>2</v>
      </c>
      <c r="I103" s="3">
        <v>75</v>
      </c>
      <c r="J103" s="9">
        <v>30</v>
      </c>
      <c r="K103" s="3">
        <v>3</v>
      </c>
      <c r="L103" s="6">
        <v>8.6999999999999993</v>
      </c>
      <c r="M103" s="6">
        <v>41.428571428571423</v>
      </c>
      <c r="N103" s="6">
        <v>1.2183908045977012</v>
      </c>
      <c r="O103" s="82">
        <v>1.421455938697318</v>
      </c>
    </row>
    <row r="104" spans="1:15" x14ac:dyDescent="0.25">
      <c r="A104" s="115"/>
      <c r="B104" s="119"/>
      <c r="C104" s="3">
        <v>3000</v>
      </c>
      <c r="D104" s="9">
        <v>1850</v>
      </c>
      <c r="E104" s="81">
        <v>14</v>
      </c>
      <c r="F104" s="81">
        <v>6</v>
      </c>
      <c r="G104" s="4">
        <v>0.24</v>
      </c>
      <c r="H104" s="3" t="s">
        <v>2</v>
      </c>
      <c r="I104" s="3">
        <v>90</v>
      </c>
      <c r="J104" s="9">
        <v>30</v>
      </c>
      <c r="K104" s="3">
        <v>3</v>
      </c>
      <c r="L104" s="6">
        <v>8.6999999999999993</v>
      </c>
      <c r="M104" s="6">
        <v>41.428571428571423</v>
      </c>
      <c r="N104" s="6">
        <v>1.4942528735632186</v>
      </c>
      <c r="O104" s="82">
        <v>1.4263322884012541</v>
      </c>
    </row>
    <row r="105" spans="1:15" x14ac:dyDescent="0.25">
      <c r="A105" s="113" t="s">
        <v>142</v>
      </c>
      <c r="B105" s="3" t="s">
        <v>143</v>
      </c>
      <c r="C105" s="3"/>
      <c r="D105" s="9"/>
      <c r="E105" s="81">
        <v>6</v>
      </c>
      <c r="F105" s="81">
        <v>6</v>
      </c>
      <c r="G105" s="4">
        <v>0.05</v>
      </c>
      <c r="H105" s="3" t="s">
        <v>6</v>
      </c>
      <c r="I105" s="3">
        <v>75</v>
      </c>
      <c r="J105" s="9">
        <v>20</v>
      </c>
      <c r="K105" s="3">
        <v>0.35</v>
      </c>
      <c r="L105" s="6">
        <v>471</v>
      </c>
      <c r="M105" s="6">
        <v>25.4</v>
      </c>
      <c r="N105" s="6">
        <v>1.089171974522293</v>
      </c>
      <c r="O105" s="82">
        <v>1.1811023622047245</v>
      </c>
    </row>
    <row r="106" spans="1:15" x14ac:dyDescent="0.25">
      <c r="A106" s="114"/>
      <c r="B106" s="3" t="s">
        <v>143</v>
      </c>
      <c r="C106" s="3"/>
      <c r="D106" s="9"/>
      <c r="E106" s="81">
        <v>6</v>
      </c>
      <c r="F106" s="81">
        <v>6</v>
      </c>
      <c r="G106" s="4">
        <v>0.1</v>
      </c>
      <c r="H106" s="3" t="s">
        <v>6</v>
      </c>
      <c r="I106" s="3">
        <v>75</v>
      </c>
      <c r="J106" s="9">
        <v>20</v>
      </c>
      <c r="K106" s="3">
        <v>0.35</v>
      </c>
      <c r="L106" s="6">
        <v>471</v>
      </c>
      <c r="M106" s="6">
        <v>25.4</v>
      </c>
      <c r="N106" s="6">
        <v>1.4777070063694266</v>
      </c>
      <c r="O106" s="82">
        <v>1.0669291338582678</v>
      </c>
    </row>
    <row r="107" spans="1:15" x14ac:dyDescent="0.25">
      <c r="A107" s="114"/>
      <c r="B107" s="3" t="s">
        <v>143</v>
      </c>
      <c r="C107" s="3"/>
      <c r="D107" s="9"/>
      <c r="E107" s="81">
        <v>6</v>
      </c>
      <c r="F107" s="81">
        <v>6</v>
      </c>
      <c r="G107" s="4">
        <v>0.15</v>
      </c>
      <c r="H107" s="3" t="s">
        <v>6</v>
      </c>
      <c r="I107" s="3">
        <v>75</v>
      </c>
      <c r="J107" s="9">
        <v>20</v>
      </c>
      <c r="K107" s="3">
        <v>0.35</v>
      </c>
      <c r="L107" s="6">
        <v>471</v>
      </c>
      <c r="M107" s="6">
        <v>25.4</v>
      </c>
      <c r="N107" s="6">
        <v>1.1942675159235669</v>
      </c>
      <c r="O107" s="82">
        <v>0.96062992125984248</v>
      </c>
    </row>
    <row r="108" spans="1:15" x14ac:dyDescent="0.25">
      <c r="A108" s="114"/>
      <c r="B108" s="3" t="s">
        <v>143</v>
      </c>
      <c r="C108" s="3"/>
      <c r="D108" s="9"/>
      <c r="E108" s="81">
        <v>6</v>
      </c>
      <c r="F108" s="81">
        <v>6</v>
      </c>
      <c r="G108" s="4">
        <v>0.2</v>
      </c>
      <c r="H108" s="3" t="s">
        <v>6</v>
      </c>
      <c r="I108" s="3">
        <v>75</v>
      </c>
      <c r="J108" s="9">
        <v>20</v>
      </c>
      <c r="K108" s="3">
        <v>0.35</v>
      </c>
      <c r="L108" s="6">
        <v>471</v>
      </c>
      <c r="M108" s="6">
        <v>25.4</v>
      </c>
      <c r="N108" s="6">
        <v>1.0726114649681529</v>
      </c>
      <c r="O108" s="82">
        <v>1.1062992125984252</v>
      </c>
    </row>
    <row r="109" spans="1:15" x14ac:dyDescent="0.25">
      <c r="A109" s="114"/>
      <c r="B109" s="3" t="s">
        <v>143</v>
      </c>
      <c r="C109" s="3"/>
      <c r="D109" s="9"/>
      <c r="E109" s="81">
        <v>6</v>
      </c>
      <c r="F109" s="81">
        <v>6</v>
      </c>
      <c r="G109" s="4">
        <v>0.05</v>
      </c>
      <c r="H109" s="3" t="s">
        <v>2</v>
      </c>
      <c r="I109" s="3">
        <v>75</v>
      </c>
      <c r="J109" s="9">
        <v>20</v>
      </c>
      <c r="K109" s="3">
        <v>0.35</v>
      </c>
      <c r="L109" s="6">
        <v>8.5</v>
      </c>
      <c r="M109" s="6">
        <v>28</v>
      </c>
      <c r="N109" s="6">
        <v>1.0588235294117647</v>
      </c>
      <c r="O109" s="82">
        <v>1.4749999999999999</v>
      </c>
    </row>
    <row r="110" spans="1:15" x14ac:dyDescent="0.25">
      <c r="A110" s="114"/>
      <c r="B110" s="3" t="s">
        <v>143</v>
      </c>
      <c r="C110" s="3"/>
      <c r="D110" s="9"/>
      <c r="E110" s="81">
        <v>6</v>
      </c>
      <c r="F110" s="81">
        <v>6</v>
      </c>
      <c r="G110" s="4">
        <v>0.1</v>
      </c>
      <c r="H110" s="3" t="s">
        <v>4</v>
      </c>
      <c r="I110" s="3">
        <v>75</v>
      </c>
      <c r="J110" s="9">
        <v>20</v>
      </c>
      <c r="K110" s="3">
        <v>0.35</v>
      </c>
      <c r="L110" s="6">
        <v>8.5</v>
      </c>
      <c r="M110" s="6">
        <v>28</v>
      </c>
      <c r="N110" s="6">
        <v>1.0941176470588236</v>
      </c>
      <c r="O110" s="82">
        <v>1.5428571428571429</v>
      </c>
    </row>
    <row r="111" spans="1:15" x14ac:dyDescent="0.25">
      <c r="A111" s="114"/>
      <c r="B111" s="3" t="s">
        <v>143</v>
      </c>
      <c r="C111" s="3"/>
      <c r="D111" s="9"/>
      <c r="E111" s="81">
        <v>6</v>
      </c>
      <c r="F111" s="81">
        <v>6</v>
      </c>
      <c r="G111" s="4">
        <v>0.15</v>
      </c>
      <c r="H111" s="3" t="s">
        <v>4</v>
      </c>
      <c r="I111" s="3">
        <v>75</v>
      </c>
      <c r="J111" s="9">
        <v>20</v>
      </c>
      <c r="K111" s="3">
        <v>0.35</v>
      </c>
      <c r="L111" s="6">
        <v>8.5</v>
      </c>
      <c r="M111" s="6">
        <v>28</v>
      </c>
      <c r="N111" s="6">
        <v>1.2</v>
      </c>
      <c r="O111" s="82">
        <v>1.9357142857142857</v>
      </c>
    </row>
    <row r="112" spans="1:15" x14ac:dyDescent="0.25">
      <c r="A112" s="115"/>
      <c r="B112" s="3" t="s">
        <v>143</v>
      </c>
      <c r="C112" s="3"/>
      <c r="D112" s="9"/>
      <c r="E112" s="81">
        <v>6</v>
      </c>
      <c r="F112" s="81">
        <v>6</v>
      </c>
      <c r="G112" s="4">
        <v>0.2</v>
      </c>
      <c r="H112" s="3" t="s">
        <v>4</v>
      </c>
      <c r="I112" s="3">
        <v>75</v>
      </c>
      <c r="J112" s="9">
        <v>20</v>
      </c>
      <c r="K112" s="3">
        <v>0.35</v>
      </c>
      <c r="L112" s="6">
        <v>8.5</v>
      </c>
      <c r="M112" s="6">
        <v>28</v>
      </c>
      <c r="N112" s="6">
        <v>1.3294117647058825</v>
      </c>
      <c r="O112" s="82">
        <v>1.8928571428571428</v>
      </c>
    </row>
    <row r="113" spans="1:15" x14ac:dyDescent="0.25">
      <c r="A113" s="113" t="s">
        <v>144</v>
      </c>
      <c r="B113" s="126" t="s">
        <v>145</v>
      </c>
      <c r="C113" s="3"/>
      <c r="D113" s="9">
        <v>691</v>
      </c>
      <c r="E113" s="81">
        <v>7.9</v>
      </c>
      <c r="F113" s="81">
        <v>4.7</v>
      </c>
      <c r="G113" s="4">
        <v>0.2</v>
      </c>
      <c r="H113" s="3" t="s">
        <v>17</v>
      </c>
      <c r="I113" s="3"/>
      <c r="J113" s="9">
        <v>-20</v>
      </c>
      <c r="K113" s="3">
        <v>3.5</v>
      </c>
      <c r="L113" s="6">
        <v>635</v>
      </c>
      <c r="M113" s="6">
        <v>97</v>
      </c>
      <c r="N113" s="6">
        <v>1.1149606299212598</v>
      </c>
      <c r="O113" s="82">
        <v>0.71546391752577321</v>
      </c>
    </row>
    <row r="114" spans="1:15" x14ac:dyDescent="0.25">
      <c r="A114" s="114"/>
      <c r="B114" s="127"/>
      <c r="C114" s="3"/>
      <c r="D114" s="9">
        <v>691</v>
      </c>
      <c r="E114" s="81">
        <v>7.9</v>
      </c>
      <c r="F114" s="81">
        <v>4.7</v>
      </c>
      <c r="G114" s="4">
        <v>0.2</v>
      </c>
      <c r="H114" s="3" t="s">
        <v>17</v>
      </c>
      <c r="I114" s="3"/>
      <c r="J114" s="9">
        <v>0</v>
      </c>
      <c r="K114" s="3">
        <v>3.5</v>
      </c>
      <c r="L114" s="6">
        <v>635</v>
      </c>
      <c r="M114" s="6">
        <v>97</v>
      </c>
      <c r="N114" s="6">
        <v>1.1259842519685039</v>
      </c>
      <c r="O114" s="82">
        <v>0.49484536082474229</v>
      </c>
    </row>
    <row r="115" spans="1:15" x14ac:dyDescent="0.25">
      <c r="A115" s="114"/>
      <c r="B115" s="127"/>
      <c r="C115" s="3"/>
      <c r="D115" s="9">
        <v>691</v>
      </c>
      <c r="E115" s="81">
        <v>7.9</v>
      </c>
      <c r="F115" s="81">
        <v>4.7</v>
      </c>
      <c r="G115" s="4">
        <v>0.2</v>
      </c>
      <c r="H115" s="3" t="s">
        <v>17</v>
      </c>
      <c r="I115" s="3"/>
      <c r="J115" s="9">
        <v>35</v>
      </c>
      <c r="K115" s="3">
        <v>3.5</v>
      </c>
      <c r="L115" s="6">
        <v>635</v>
      </c>
      <c r="M115" s="6">
        <v>97</v>
      </c>
      <c r="N115" s="6">
        <v>1.0472440944881889</v>
      </c>
      <c r="O115" s="82">
        <v>0.24948453608247423</v>
      </c>
    </row>
    <row r="116" spans="1:15" x14ac:dyDescent="0.25">
      <c r="A116" s="114"/>
      <c r="B116" s="127"/>
      <c r="C116" s="3"/>
      <c r="D116" s="9">
        <v>691</v>
      </c>
      <c r="E116" s="81">
        <v>7.9</v>
      </c>
      <c r="F116" s="81">
        <v>4.7</v>
      </c>
      <c r="G116" s="4">
        <v>0.2</v>
      </c>
      <c r="H116" s="3" t="s">
        <v>17</v>
      </c>
      <c r="I116" s="3"/>
      <c r="J116" s="9">
        <v>50</v>
      </c>
      <c r="K116" s="3">
        <v>3.5</v>
      </c>
      <c r="L116" s="6">
        <v>635</v>
      </c>
      <c r="M116" s="6">
        <v>97</v>
      </c>
      <c r="N116" s="6">
        <v>0.98425196850393704</v>
      </c>
      <c r="O116" s="82">
        <v>9.7938144329896906E-2</v>
      </c>
    </row>
    <row r="117" spans="1:15" x14ac:dyDescent="0.25">
      <c r="A117" s="115"/>
      <c r="B117" s="128"/>
      <c r="C117" s="3"/>
      <c r="D117" s="9">
        <v>691</v>
      </c>
      <c r="E117" s="81">
        <v>7.9</v>
      </c>
      <c r="F117" s="81">
        <v>4.7</v>
      </c>
      <c r="G117" s="4">
        <v>0.2</v>
      </c>
      <c r="H117" s="3" t="s">
        <v>17</v>
      </c>
      <c r="I117" s="3"/>
      <c r="J117" s="9">
        <v>65</v>
      </c>
      <c r="K117" s="3">
        <v>3.5</v>
      </c>
      <c r="L117" s="6">
        <v>635</v>
      </c>
      <c r="M117" s="6">
        <v>97</v>
      </c>
      <c r="N117" s="6">
        <v>0.94488188976377951</v>
      </c>
      <c r="O117" s="82">
        <v>5.6701030927835051E-2</v>
      </c>
    </row>
    <row r="118" spans="1:15" x14ac:dyDescent="0.25">
      <c r="A118" s="113" t="s">
        <v>146</v>
      </c>
      <c r="B118" s="3" t="s">
        <v>117</v>
      </c>
      <c r="C118" s="3">
        <v>3000</v>
      </c>
      <c r="D118" s="9"/>
      <c r="E118" s="81">
        <v>7.8</v>
      </c>
      <c r="F118" s="81">
        <v>7.8</v>
      </c>
      <c r="G118" s="4">
        <v>0.1</v>
      </c>
      <c r="H118" s="3" t="s">
        <v>2</v>
      </c>
      <c r="I118" s="3">
        <v>35</v>
      </c>
      <c r="J118" s="9">
        <v>35</v>
      </c>
      <c r="K118" s="5">
        <v>2</v>
      </c>
      <c r="L118" s="6">
        <v>9</v>
      </c>
      <c r="M118" s="6">
        <v>40.909090909090907</v>
      </c>
      <c r="N118" s="6">
        <v>1.2333333333333334</v>
      </c>
      <c r="O118" s="82">
        <v>1.2333333333333334</v>
      </c>
    </row>
    <row r="119" spans="1:15" x14ac:dyDescent="0.25">
      <c r="A119" s="114"/>
      <c r="B119" s="3" t="s">
        <v>117</v>
      </c>
      <c r="C119" s="3">
        <v>3000</v>
      </c>
      <c r="D119" s="9"/>
      <c r="E119" s="81">
        <v>7.8</v>
      </c>
      <c r="F119" s="81">
        <v>7.8</v>
      </c>
      <c r="G119" s="4">
        <v>0.2</v>
      </c>
      <c r="H119" s="3" t="s">
        <v>2</v>
      </c>
      <c r="I119" s="3">
        <v>35</v>
      </c>
      <c r="J119" s="9">
        <v>35</v>
      </c>
      <c r="K119" s="5">
        <v>2</v>
      </c>
      <c r="L119" s="6">
        <v>9</v>
      </c>
      <c r="M119" s="6">
        <v>40.909090909090907</v>
      </c>
      <c r="N119" s="6">
        <v>1.5333333333333334</v>
      </c>
      <c r="O119" s="82">
        <v>0.99215686274509807</v>
      </c>
    </row>
    <row r="120" spans="1:15" x14ac:dyDescent="0.25">
      <c r="A120" s="115"/>
      <c r="B120" s="3" t="s">
        <v>117</v>
      </c>
      <c r="C120" s="3">
        <v>3000</v>
      </c>
      <c r="D120" s="9"/>
      <c r="E120" s="81">
        <v>7.8</v>
      </c>
      <c r="F120" s="81">
        <v>7.8</v>
      </c>
      <c r="G120" s="4">
        <v>0.3</v>
      </c>
      <c r="H120" s="3" t="s">
        <v>2</v>
      </c>
      <c r="I120" s="3">
        <v>35</v>
      </c>
      <c r="J120" s="9">
        <v>35</v>
      </c>
      <c r="K120" s="5">
        <v>2</v>
      </c>
      <c r="L120" s="6">
        <v>9</v>
      </c>
      <c r="M120" s="6">
        <v>40.909090909090907</v>
      </c>
      <c r="N120" s="6">
        <v>2.2444444444444445</v>
      </c>
      <c r="O120" s="82">
        <v>1.097283950617284</v>
      </c>
    </row>
    <row r="121" spans="1:15" x14ac:dyDescent="0.25">
      <c r="A121" s="113" t="s">
        <v>147</v>
      </c>
      <c r="B121" s="3" t="s">
        <v>148</v>
      </c>
      <c r="C121" s="3">
        <v>5000</v>
      </c>
      <c r="D121" s="9"/>
      <c r="E121" s="81">
        <v>15</v>
      </c>
      <c r="F121" s="81">
        <v>10</v>
      </c>
      <c r="G121" s="4">
        <v>0.23</v>
      </c>
      <c r="H121" s="3" t="s">
        <v>2</v>
      </c>
      <c r="I121" s="3">
        <v>22</v>
      </c>
      <c r="J121" s="9">
        <v>35</v>
      </c>
      <c r="K121" s="5">
        <v>2.6</v>
      </c>
      <c r="L121" s="6">
        <v>7.33</v>
      </c>
      <c r="M121" s="6">
        <v>33.31818181818182</v>
      </c>
      <c r="N121" s="6">
        <v>1.2824010914051842</v>
      </c>
      <c r="O121" s="82">
        <v>0.68811765880278175</v>
      </c>
    </row>
    <row r="122" spans="1:15" x14ac:dyDescent="0.25">
      <c r="A122" s="114"/>
      <c r="B122" s="3" t="s">
        <v>148</v>
      </c>
      <c r="C122" s="3">
        <v>5000</v>
      </c>
      <c r="D122" s="9"/>
      <c r="E122" s="81">
        <v>15</v>
      </c>
      <c r="F122" s="81">
        <v>10</v>
      </c>
      <c r="G122" s="4">
        <v>0.33</v>
      </c>
      <c r="H122" s="3" t="s">
        <v>2</v>
      </c>
      <c r="I122" s="3">
        <v>22</v>
      </c>
      <c r="J122" s="9">
        <v>35</v>
      </c>
      <c r="K122" s="5">
        <v>2.6</v>
      </c>
      <c r="L122" s="6">
        <v>7.33</v>
      </c>
      <c r="M122" s="6">
        <v>33.31818181818182</v>
      </c>
      <c r="N122" s="6">
        <v>1.9099590723055935</v>
      </c>
      <c r="O122" s="82">
        <v>0.64644768601112379</v>
      </c>
    </row>
    <row r="123" spans="1:15" x14ac:dyDescent="0.25">
      <c r="A123" s="115"/>
      <c r="B123" s="3" t="s">
        <v>148</v>
      </c>
      <c r="C123" s="3">
        <v>5000</v>
      </c>
      <c r="D123" s="9"/>
      <c r="E123" s="81">
        <v>15</v>
      </c>
      <c r="F123" s="81">
        <v>10</v>
      </c>
      <c r="G123" s="4">
        <v>0.44</v>
      </c>
      <c r="H123" s="3" t="s">
        <v>2</v>
      </c>
      <c r="I123" s="3">
        <v>74</v>
      </c>
      <c r="J123" s="9">
        <v>35</v>
      </c>
      <c r="K123" s="5">
        <v>2.6</v>
      </c>
      <c r="L123" s="6">
        <v>7.33</v>
      </c>
      <c r="M123" s="6">
        <v>33.31818181818182</v>
      </c>
      <c r="N123" s="6">
        <v>2.1296043656207364</v>
      </c>
      <c r="O123" s="82">
        <v>0.49317153730164431</v>
      </c>
    </row>
    <row r="124" spans="1:15" x14ac:dyDescent="0.25">
      <c r="A124" s="113" t="s">
        <v>149</v>
      </c>
      <c r="B124" s="3" t="s">
        <v>150</v>
      </c>
      <c r="C124" s="3">
        <v>400</v>
      </c>
      <c r="D124" s="9">
        <v>293</v>
      </c>
      <c r="E124" s="81">
        <v>4.5999999999999996</v>
      </c>
      <c r="F124" s="81">
        <v>4.5999999999999996</v>
      </c>
      <c r="G124" s="4">
        <v>7.0000000000000007E-2</v>
      </c>
      <c r="H124" s="3" t="s">
        <v>151</v>
      </c>
      <c r="I124" s="3"/>
      <c r="J124" s="9">
        <v>30</v>
      </c>
      <c r="K124" s="3">
        <v>5</v>
      </c>
      <c r="L124" s="6">
        <v>0.72</v>
      </c>
      <c r="M124" s="6">
        <v>44</v>
      </c>
      <c r="N124" s="6">
        <v>1.4583333333333335</v>
      </c>
      <c r="O124" s="82">
        <v>1.4318181818181819</v>
      </c>
    </row>
    <row r="125" spans="1:15" x14ac:dyDescent="0.25">
      <c r="A125" s="114"/>
      <c r="B125" s="3" t="s">
        <v>150</v>
      </c>
      <c r="C125" s="3">
        <v>400</v>
      </c>
      <c r="D125" s="9">
        <v>293</v>
      </c>
      <c r="E125" s="81">
        <v>4.5999999999999996</v>
      </c>
      <c r="F125" s="81">
        <v>4.5999999999999996</v>
      </c>
      <c r="G125" s="4">
        <v>0.15</v>
      </c>
      <c r="H125" s="3" t="s">
        <v>151</v>
      </c>
      <c r="I125" s="3"/>
      <c r="J125" s="9">
        <v>30</v>
      </c>
      <c r="K125" s="3">
        <v>5</v>
      </c>
      <c r="L125" s="6">
        <v>0.72</v>
      </c>
      <c r="M125" s="6">
        <v>44</v>
      </c>
      <c r="N125" s="6">
        <v>1.75</v>
      </c>
      <c r="O125" s="82">
        <v>1.5227272727272727</v>
      </c>
    </row>
    <row r="126" spans="1:15" x14ac:dyDescent="0.25">
      <c r="A126" s="114"/>
      <c r="B126" s="3" t="s">
        <v>150</v>
      </c>
      <c r="C126" s="3">
        <v>400</v>
      </c>
      <c r="D126" s="9">
        <v>293</v>
      </c>
      <c r="E126" s="81">
        <v>4.5999999999999996</v>
      </c>
      <c r="F126" s="81">
        <v>4.5999999999999996</v>
      </c>
      <c r="G126" s="4">
        <v>0.25</v>
      </c>
      <c r="H126" s="3" t="s">
        <v>151</v>
      </c>
      <c r="I126" s="3"/>
      <c r="J126" s="9">
        <v>30</v>
      </c>
      <c r="K126" s="3">
        <v>5</v>
      </c>
      <c r="L126" s="6">
        <v>0.72</v>
      </c>
      <c r="M126" s="6">
        <v>44</v>
      </c>
      <c r="N126" s="6">
        <v>1.9861111111111112</v>
      </c>
      <c r="O126" s="82">
        <v>0.98636363636363633</v>
      </c>
    </row>
    <row r="127" spans="1:15" x14ac:dyDescent="0.25">
      <c r="A127" s="115"/>
      <c r="B127" s="3" t="s">
        <v>150</v>
      </c>
      <c r="C127" s="3">
        <v>400</v>
      </c>
      <c r="D127" s="9">
        <v>293</v>
      </c>
      <c r="E127" s="81">
        <v>4.5999999999999996</v>
      </c>
      <c r="F127" s="81">
        <v>4.5999999999999996</v>
      </c>
      <c r="G127" s="4">
        <v>0.35</v>
      </c>
      <c r="H127" s="3" t="s">
        <v>151</v>
      </c>
      <c r="I127" s="3"/>
      <c r="J127" s="9">
        <v>30</v>
      </c>
      <c r="K127" s="3">
        <v>5</v>
      </c>
      <c r="L127" s="6">
        <v>0.72</v>
      </c>
      <c r="M127" s="6">
        <v>44</v>
      </c>
      <c r="N127" s="6">
        <v>2.3333333333333335</v>
      </c>
      <c r="O127" s="82">
        <v>0.2818181818181818</v>
      </c>
    </row>
    <row r="128" spans="1:15" x14ac:dyDescent="0.25">
      <c r="A128" s="113" t="s">
        <v>152</v>
      </c>
      <c r="B128" s="3" t="s">
        <v>20</v>
      </c>
      <c r="C128" s="3">
        <v>50</v>
      </c>
      <c r="D128" s="9">
        <v>951</v>
      </c>
      <c r="E128" s="81">
        <v>11</v>
      </c>
      <c r="F128" s="81">
        <v>6</v>
      </c>
      <c r="G128" s="4">
        <v>0.1</v>
      </c>
      <c r="H128" s="3" t="s">
        <v>4</v>
      </c>
      <c r="I128" s="3"/>
      <c r="J128" s="9"/>
      <c r="K128" s="3"/>
      <c r="L128" s="6">
        <v>12.8</v>
      </c>
      <c r="M128" s="6">
        <v>40.5</v>
      </c>
      <c r="N128" s="6">
        <v>2.03125</v>
      </c>
      <c r="O128" s="82">
        <v>1.0123456790123457</v>
      </c>
    </row>
    <row r="129" spans="1:15" x14ac:dyDescent="0.25">
      <c r="A129" s="114"/>
      <c r="B129" s="3" t="s">
        <v>153</v>
      </c>
      <c r="C129" s="3">
        <v>850</v>
      </c>
      <c r="D129" s="9">
        <v>1982</v>
      </c>
      <c r="E129" s="81">
        <v>18.399999999999999</v>
      </c>
      <c r="F129" s="81">
        <v>18.399999999999999</v>
      </c>
      <c r="G129" s="4">
        <v>0.1</v>
      </c>
      <c r="H129" s="3" t="s">
        <v>4</v>
      </c>
      <c r="I129" s="3"/>
      <c r="J129" s="9"/>
      <c r="K129" s="3"/>
      <c r="L129" s="6">
        <v>12.8</v>
      </c>
      <c r="M129" s="6">
        <v>40.5</v>
      </c>
      <c r="N129" s="6">
        <v>1.8515624999999998</v>
      </c>
      <c r="O129" s="82">
        <v>1.2839506172839505</v>
      </c>
    </row>
    <row r="130" spans="1:15" x14ac:dyDescent="0.25">
      <c r="A130" s="114"/>
      <c r="B130" s="3" t="s">
        <v>154</v>
      </c>
      <c r="C130" s="3">
        <v>850</v>
      </c>
      <c r="D130" s="9">
        <v>1982</v>
      </c>
      <c r="E130" s="81">
        <v>18.399999999999999</v>
      </c>
      <c r="F130" s="81">
        <v>18.399999999999999</v>
      </c>
      <c r="G130" s="4">
        <v>0.1</v>
      </c>
      <c r="H130" s="3" t="s">
        <v>4</v>
      </c>
      <c r="I130" s="3"/>
      <c r="J130" s="9"/>
      <c r="K130" s="3"/>
      <c r="L130" s="6">
        <v>12.8</v>
      </c>
      <c r="M130" s="6">
        <v>40.5</v>
      </c>
      <c r="N130" s="6">
        <v>1.25</v>
      </c>
      <c r="O130" s="82">
        <v>1.0246913580246915</v>
      </c>
    </row>
    <row r="131" spans="1:15" x14ac:dyDescent="0.25">
      <c r="A131" s="114"/>
      <c r="B131" s="3" t="s">
        <v>155</v>
      </c>
      <c r="C131" s="3">
        <v>850</v>
      </c>
      <c r="D131" s="9">
        <v>1982</v>
      </c>
      <c r="E131" s="81">
        <v>18.399999999999999</v>
      </c>
      <c r="F131" s="81">
        <v>18.399999999999999</v>
      </c>
      <c r="G131" s="4">
        <v>0.1</v>
      </c>
      <c r="H131" s="3" t="s">
        <v>4</v>
      </c>
      <c r="I131" s="3"/>
      <c r="J131" s="9"/>
      <c r="K131" s="3"/>
      <c r="L131" s="6">
        <v>12.8</v>
      </c>
      <c r="M131" s="6">
        <v>40.5</v>
      </c>
      <c r="N131" s="6">
        <v>1.7578125</v>
      </c>
      <c r="O131" s="82">
        <v>1.1604938271604939</v>
      </c>
    </row>
    <row r="132" spans="1:15" x14ac:dyDescent="0.25">
      <c r="A132" s="114"/>
      <c r="B132" s="3" t="s">
        <v>156</v>
      </c>
      <c r="C132" s="3">
        <v>850</v>
      </c>
      <c r="D132" s="9">
        <v>1982</v>
      </c>
      <c r="E132" s="81">
        <v>18.399999999999999</v>
      </c>
      <c r="F132" s="81">
        <v>18.399999999999999</v>
      </c>
      <c r="G132" s="4">
        <v>0.1</v>
      </c>
      <c r="H132" s="3" t="s">
        <v>4</v>
      </c>
      <c r="I132" s="3"/>
      <c r="J132" s="9"/>
      <c r="K132" s="3"/>
      <c r="L132" s="6">
        <v>12.8</v>
      </c>
      <c r="M132" s="6">
        <v>40.5</v>
      </c>
      <c r="N132" s="6">
        <v>1.953125</v>
      </c>
      <c r="O132" s="82">
        <v>1.6790123456790123</v>
      </c>
    </row>
    <row r="133" spans="1:15" x14ac:dyDescent="0.25">
      <c r="A133" s="114"/>
      <c r="B133" s="3" t="s">
        <v>156</v>
      </c>
      <c r="C133" s="3">
        <v>850</v>
      </c>
      <c r="D133" s="9">
        <v>1982</v>
      </c>
      <c r="E133" s="81">
        <v>18.399999999999999</v>
      </c>
      <c r="F133" s="81">
        <v>18.399999999999999</v>
      </c>
      <c r="G133" s="4"/>
      <c r="H133" s="3" t="s">
        <v>4</v>
      </c>
      <c r="I133" s="3"/>
      <c r="J133" s="9"/>
      <c r="K133" s="3"/>
      <c r="L133" s="6">
        <v>12.8</v>
      </c>
      <c r="M133" s="6">
        <v>40.5</v>
      </c>
      <c r="N133" s="6">
        <v>1.6718749999999998</v>
      </c>
      <c r="O133" s="82">
        <v>1.8271604938271604</v>
      </c>
    </row>
    <row r="134" spans="1:15" x14ac:dyDescent="0.25">
      <c r="A134" s="114"/>
      <c r="B134" s="3" t="s">
        <v>156</v>
      </c>
      <c r="C134" s="3">
        <v>850</v>
      </c>
      <c r="D134" s="9">
        <v>1982</v>
      </c>
      <c r="E134" s="81">
        <v>18.399999999999999</v>
      </c>
      <c r="F134" s="81">
        <v>18.399999999999999</v>
      </c>
      <c r="G134" s="4"/>
      <c r="H134" s="3" t="s">
        <v>4</v>
      </c>
      <c r="I134" s="3"/>
      <c r="J134" s="9"/>
      <c r="K134" s="3"/>
      <c r="L134" s="6">
        <v>12.8</v>
      </c>
      <c r="M134" s="6">
        <v>40.5</v>
      </c>
      <c r="N134" s="6">
        <v>1.9375</v>
      </c>
      <c r="O134" s="82">
        <v>1.9012345679012346</v>
      </c>
    </row>
    <row r="135" spans="1:15" x14ac:dyDescent="0.25">
      <c r="A135" s="114"/>
      <c r="B135" s="3" t="s">
        <v>156</v>
      </c>
      <c r="C135" s="3">
        <v>850</v>
      </c>
      <c r="D135" s="9">
        <v>1982</v>
      </c>
      <c r="E135" s="81">
        <v>18.399999999999999</v>
      </c>
      <c r="F135" s="81">
        <v>18.399999999999999</v>
      </c>
      <c r="G135" s="4"/>
      <c r="H135" s="3" t="s">
        <v>4</v>
      </c>
      <c r="I135" s="3"/>
      <c r="J135" s="9"/>
      <c r="K135" s="3"/>
      <c r="L135" s="6">
        <v>12.8</v>
      </c>
      <c r="M135" s="6">
        <v>40.5</v>
      </c>
      <c r="N135" s="6">
        <v>2.1484375</v>
      </c>
      <c r="O135" s="82">
        <v>1.9481481481481482</v>
      </c>
    </row>
    <row r="136" spans="1:15" x14ac:dyDescent="0.25">
      <c r="A136" s="114"/>
      <c r="B136" s="3" t="s">
        <v>157</v>
      </c>
      <c r="C136" s="3">
        <v>850</v>
      </c>
      <c r="D136" s="9">
        <v>1982</v>
      </c>
      <c r="E136" s="81">
        <v>18.399999999999999</v>
      </c>
      <c r="F136" s="81">
        <v>18.399999999999999</v>
      </c>
      <c r="G136" s="4">
        <v>0.1</v>
      </c>
      <c r="H136" s="3" t="s">
        <v>4</v>
      </c>
      <c r="I136" s="3"/>
      <c r="J136" s="9"/>
      <c r="K136" s="3"/>
      <c r="L136" s="6">
        <v>12.8</v>
      </c>
      <c r="M136" s="6">
        <v>40.5</v>
      </c>
      <c r="N136" s="6">
        <v>2.203125</v>
      </c>
      <c r="O136" s="82">
        <v>1.8024691358024691</v>
      </c>
    </row>
    <row r="137" spans="1:15" x14ac:dyDescent="0.25">
      <c r="A137" s="115"/>
      <c r="B137" s="3" t="s">
        <v>158</v>
      </c>
      <c r="C137" s="3">
        <v>850</v>
      </c>
      <c r="D137" s="9">
        <v>1982</v>
      </c>
      <c r="E137" s="81">
        <v>18.399999999999999</v>
      </c>
      <c r="F137" s="81">
        <v>18.399999999999999</v>
      </c>
      <c r="G137" s="4">
        <v>0.1</v>
      </c>
      <c r="H137" s="3" t="s">
        <v>4</v>
      </c>
      <c r="I137" s="3"/>
      <c r="J137" s="9"/>
      <c r="K137" s="3"/>
      <c r="L137" s="6">
        <v>12.8</v>
      </c>
      <c r="M137" s="6">
        <v>40.5</v>
      </c>
      <c r="N137" s="6">
        <v>2.9140624999999996</v>
      </c>
      <c r="O137" s="82">
        <v>2.3703703703703702</v>
      </c>
    </row>
    <row r="138" spans="1:15" x14ac:dyDescent="0.25">
      <c r="A138" s="113" t="s">
        <v>159</v>
      </c>
      <c r="B138" s="5" t="s">
        <v>28</v>
      </c>
      <c r="C138" s="5">
        <v>55</v>
      </c>
      <c r="D138" s="9">
        <v>350</v>
      </c>
      <c r="E138" s="81">
        <v>7.5</v>
      </c>
      <c r="F138" s="81">
        <v>3</v>
      </c>
      <c r="G138" s="8">
        <v>0.05</v>
      </c>
      <c r="H138" s="5" t="s">
        <v>160</v>
      </c>
      <c r="I138" s="9">
        <v>400</v>
      </c>
      <c r="J138" s="9">
        <v>3</v>
      </c>
      <c r="K138" s="5">
        <v>2.0299999999999998</v>
      </c>
      <c r="L138" s="6">
        <v>82.5</v>
      </c>
      <c r="M138" s="6">
        <v>3.7844036697247705</v>
      </c>
      <c r="N138" s="6">
        <v>0.7842424242424243</v>
      </c>
      <c r="O138" s="82">
        <v>4.4990749601275919</v>
      </c>
    </row>
    <row r="139" spans="1:15" x14ac:dyDescent="0.25">
      <c r="A139" s="115"/>
      <c r="B139" s="5" t="s">
        <v>28</v>
      </c>
      <c r="C139" s="5">
        <v>55</v>
      </c>
      <c r="D139" s="9">
        <v>350</v>
      </c>
      <c r="E139" s="81">
        <v>7.5</v>
      </c>
      <c r="F139" s="81">
        <v>3</v>
      </c>
      <c r="G139" s="8">
        <v>0.05</v>
      </c>
      <c r="H139" s="5" t="s">
        <v>160</v>
      </c>
      <c r="I139" s="9">
        <v>400</v>
      </c>
      <c r="J139" s="9">
        <v>3</v>
      </c>
      <c r="K139" s="5">
        <v>2.0299999999999998</v>
      </c>
      <c r="L139" s="6">
        <v>82.5</v>
      </c>
      <c r="M139" s="6">
        <v>3.7844036697247705</v>
      </c>
      <c r="N139" s="6">
        <v>2.9806060606060605</v>
      </c>
      <c r="O139" s="82">
        <v>0.35584453516545528</v>
      </c>
    </row>
    <row r="140" spans="1:15" x14ac:dyDescent="0.25">
      <c r="A140" s="113" t="s">
        <v>161</v>
      </c>
      <c r="B140" s="5" t="s">
        <v>29</v>
      </c>
      <c r="C140" s="5">
        <v>80</v>
      </c>
      <c r="D140" s="9">
        <v>1350</v>
      </c>
      <c r="E140" s="81">
        <v>11.6</v>
      </c>
      <c r="F140" s="81">
        <v>3.4</v>
      </c>
      <c r="G140" s="8">
        <v>0.05</v>
      </c>
      <c r="H140" s="123" t="s">
        <v>162</v>
      </c>
      <c r="I140" s="9">
        <v>50</v>
      </c>
      <c r="J140" s="9">
        <v>3</v>
      </c>
      <c r="K140" s="5">
        <v>10</v>
      </c>
      <c r="L140" s="6">
        <v>256</v>
      </c>
      <c r="M140" s="6">
        <v>19.541984732824428</v>
      </c>
      <c r="N140" s="6">
        <v>1.01953125</v>
      </c>
      <c r="O140" s="82">
        <v>1.0118075284090908</v>
      </c>
    </row>
    <row r="141" spans="1:15" x14ac:dyDescent="0.25">
      <c r="A141" s="114"/>
      <c r="B141" s="5" t="s">
        <v>29</v>
      </c>
      <c r="C141" s="5">
        <v>80</v>
      </c>
      <c r="D141" s="9">
        <v>1350</v>
      </c>
      <c r="E141" s="81">
        <v>11.6</v>
      </c>
      <c r="F141" s="81">
        <v>3.4</v>
      </c>
      <c r="G141" s="8">
        <v>0.1</v>
      </c>
      <c r="H141" s="124"/>
      <c r="I141" s="9">
        <v>50</v>
      </c>
      <c r="J141" s="9">
        <v>3</v>
      </c>
      <c r="K141" s="5">
        <v>10</v>
      </c>
      <c r="L141" s="6">
        <v>256</v>
      </c>
      <c r="M141" s="6">
        <v>19.541984732824428</v>
      </c>
      <c r="N141" s="6">
        <v>1.17578125</v>
      </c>
      <c r="O141" s="82">
        <v>0.98106588375796189</v>
      </c>
    </row>
    <row r="142" spans="1:15" x14ac:dyDescent="0.25">
      <c r="A142" s="114"/>
      <c r="B142" s="5" t="s">
        <v>163</v>
      </c>
      <c r="C142" s="5">
        <v>80</v>
      </c>
      <c r="D142" s="9">
        <v>1350</v>
      </c>
      <c r="E142" s="81">
        <v>11.6</v>
      </c>
      <c r="F142" s="81">
        <v>3.4</v>
      </c>
      <c r="G142" s="8">
        <v>0.15</v>
      </c>
      <c r="H142" s="124"/>
      <c r="I142" s="9">
        <v>50</v>
      </c>
      <c r="J142" s="9">
        <v>3</v>
      </c>
      <c r="K142" s="5">
        <v>10</v>
      </c>
      <c r="L142" s="6">
        <v>256</v>
      </c>
      <c r="M142" s="6">
        <v>19.541984732824428</v>
      </c>
      <c r="N142" s="6">
        <v>1.37109375</v>
      </c>
      <c r="O142" s="82">
        <v>1.0147643008474576</v>
      </c>
    </row>
    <row r="143" spans="1:15" x14ac:dyDescent="0.25">
      <c r="A143" s="114"/>
      <c r="B143" s="5" t="s">
        <v>163</v>
      </c>
      <c r="C143" s="5">
        <v>80</v>
      </c>
      <c r="D143" s="9">
        <v>1350</v>
      </c>
      <c r="E143" s="81">
        <v>11.6</v>
      </c>
      <c r="F143" s="81">
        <v>3.4</v>
      </c>
      <c r="G143" s="8">
        <v>0.2</v>
      </c>
      <c r="H143" s="124"/>
      <c r="I143" s="9">
        <v>50</v>
      </c>
      <c r="J143" s="9">
        <v>3</v>
      </c>
      <c r="K143" s="5">
        <v>10</v>
      </c>
      <c r="L143" s="6">
        <v>256</v>
      </c>
      <c r="M143" s="6">
        <v>19.541984732824428</v>
      </c>
      <c r="N143" s="6">
        <v>1.53125</v>
      </c>
      <c r="O143" s="82">
        <v>1.0447591145833333</v>
      </c>
    </row>
    <row r="144" spans="1:15" x14ac:dyDescent="0.25">
      <c r="A144" s="114"/>
      <c r="B144" s="5" t="s">
        <v>163</v>
      </c>
      <c r="C144" s="5">
        <v>80</v>
      </c>
      <c r="D144" s="9">
        <v>1350</v>
      </c>
      <c r="E144" s="81">
        <v>11.6</v>
      </c>
      <c r="F144" s="81">
        <v>3.4</v>
      </c>
      <c r="G144" s="8">
        <v>0.3</v>
      </c>
      <c r="H144" s="124"/>
      <c r="I144" s="9">
        <v>50</v>
      </c>
      <c r="J144" s="9">
        <v>3</v>
      </c>
      <c r="K144" s="5">
        <v>10</v>
      </c>
      <c r="L144" s="6">
        <v>256</v>
      </c>
      <c r="M144" s="6">
        <v>19.541984732824428</v>
      </c>
      <c r="N144" s="6">
        <v>2.3515625</v>
      </c>
      <c r="O144" s="82">
        <v>1.0200486341059603</v>
      </c>
    </row>
    <row r="145" spans="1:15" x14ac:dyDescent="0.25">
      <c r="A145" s="115"/>
      <c r="B145" s="5" t="s">
        <v>163</v>
      </c>
      <c r="C145" s="5">
        <v>80</v>
      </c>
      <c r="D145" s="9">
        <v>1350</v>
      </c>
      <c r="E145" s="81">
        <v>11.6</v>
      </c>
      <c r="F145" s="81">
        <v>3.4</v>
      </c>
      <c r="G145" s="8">
        <v>0.4</v>
      </c>
      <c r="H145" s="125"/>
      <c r="I145" s="9">
        <v>50</v>
      </c>
      <c r="J145" s="9">
        <v>3</v>
      </c>
      <c r="K145" s="5">
        <v>10</v>
      </c>
      <c r="L145" s="6">
        <v>256</v>
      </c>
      <c r="M145" s="6">
        <v>19.541984732824428</v>
      </c>
      <c r="N145" s="6">
        <v>3.04296875</v>
      </c>
      <c r="O145" s="82">
        <v>1.0658526905080212</v>
      </c>
    </row>
    <row r="146" spans="1:15" x14ac:dyDescent="0.25">
      <c r="A146" s="113" t="s">
        <v>164</v>
      </c>
      <c r="B146" s="5" t="s">
        <v>165</v>
      </c>
      <c r="C146" s="5">
        <v>2500</v>
      </c>
      <c r="D146" s="9"/>
      <c r="E146" s="81">
        <v>14.6</v>
      </c>
      <c r="F146" s="81">
        <v>3</v>
      </c>
      <c r="G146" s="8">
        <v>0.1</v>
      </c>
      <c r="H146" s="5" t="s">
        <v>166</v>
      </c>
      <c r="I146" s="9">
        <v>150</v>
      </c>
      <c r="J146" s="9">
        <v>20</v>
      </c>
      <c r="K146" s="5">
        <v>2</v>
      </c>
      <c r="L146" s="6"/>
      <c r="M146" s="6"/>
      <c r="N146" s="6"/>
      <c r="O146" s="82"/>
    </row>
    <row r="147" spans="1:15" x14ac:dyDescent="0.25">
      <c r="A147" s="114"/>
      <c r="B147" s="5" t="s">
        <v>165</v>
      </c>
      <c r="C147" s="5">
        <v>2500</v>
      </c>
      <c r="D147" s="9"/>
      <c r="E147" s="81">
        <v>14.6</v>
      </c>
      <c r="F147" s="81">
        <v>3</v>
      </c>
      <c r="G147" s="8">
        <v>0.3</v>
      </c>
      <c r="H147" s="5" t="s">
        <v>166</v>
      </c>
      <c r="I147" s="9">
        <v>150</v>
      </c>
      <c r="J147" s="9">
        <v>20</v>
      </c>
      <c r="K147" s="5">
        <v>2</v>
      </c>
      <c r="L147" s="6">
        <v>230</v>
      </c>
      <c r="M147" s="6">
        <v>38.333333333333336</v>
      </c>
      <c r="N147" s="6">
        <v>0.78260869565217395</v>
      </c>
      <c r="O147" s="82">
        <v>1.2356979405034325</v>
      </c>
    </row>
    <row r="148" spans="1:15" x14ac:dyDescent="0.25">
      <c r="A148" s="114"/>
      <c r="B148" s="5" t="s">
        <v>167</v>
      </c>
      <c r="C148" s="5">
        <v>2500</v>
      </c>
      <c r="D148" s="9"/>
      <c r="E148" s="81">
        <v>14.6</v>
      </c>
      <c r="F148" s="81">
        <v>3</v>
      </c>
      <c r="G148" s="8">
        <v>0.5</v>
      </c>
      <c r="H148" s="5" t="s">
        <v>166</v>
      </c>
      <c r="I148" s="9">
        <v>150</v>
      </c>
      <c r="J148" s="9">
        <v>20</v>
      </c>
      <c r="K148" s="5">
        <v>2</v>
      </c>
      <c r="L148" s="6">
        <v>230</v>
      </c>
      <c r="M148" s="6">
        <v>38.333333333333336</v>
      </c>
      <c r="N148" s="6">
        <v>1</v>
      </c>
      <c r="O148" s="82">
        <v>1.2</v>
      </c>
    </row>
    <row r="149" spans="1:15" x14ac:dyDescent="0.25">
      <c r="A149" s="115"/>
      <c r="B149" s="5" t="s">
        <v>167</v>
      </c>
      <c r="C149" s="5">
        <v>2500</v>
      </c>
      <c r="D149" s="9"/>
      <c r="E149" s="81">
        <v>14.6</v>
      </c>
      <c r="F149" s="81">
        <v>3</v>
      </c>
      <c r="G149" s="8">
        <v>0.7</v>
      </c>
      <c r="H149" s="5" t="s">
        <v>166</v>
      </c>
      <c r="I149" s="9">
        <v>150</v>
      </c>
      <c r="J149" s="9">
        <v>20</v>
      </c>
      <c r="K149" s="5">
        <v>2</v>
      </c>
      <c r="L149" s="6">
        <v>230</v>
      </c>
      <c r="M149" s="6">
        <v>38.333333333333336</v>
      </c>
      <c r="N149" s="6">
        <v>1.7608695652173914</v>
      </c>
      <c r="O149" s="82">
        <v>0.81270903010033435</v>
      </c>
    </row>
    <row r="150" spans="1:15" x14ac:dyDescent="0.25">
      <c r="A150" s="113" t="s">
        <v>168</v>
      </c>
      <c r="B150" s="5" t="s">
        <v>169</v>
      </c>
      <c r="C150" s="5">
        <v>300</v>
      </c>
      <c r="D150" s="9">
        <v>1481</v>
      </c>
      <c r="E150" s="81">
        <v>11.6</v>
      </c>
      <c r="F150" s="81">
        <v>3.4</v>
      </c>
      <c r="G150" s="8">
        <v>0.05</v>
      </c>
      <c r="H150" s="5" t="s">
        <v>8</v>
      </c>
      <c r="I150" s="9">
        <v>85</v>
      </c>
      <c r="J150" s="9">
        <v>30</v>
      </c>
      <c r="K150" s="5">
        <v>2</v>
      </c>
      <c r="L150" s="6">
        <v>2200</v>
      </c>
      <c r="M150" s="6">
        <v>6.2</v>
      </c>
      <c r="N150" s="6">
        <v>1.1363636363636365</v>
      </c>
      <c r="O150" s="82">
        <v>1.225806451612903</v>
      </c>
    </row>
    <row r="151" spans="1:15" x14ac:dyDescent="0.25">
      <c r="A151" s="114"/>
      <c r="B151" s="5" t="s">
        <v>169</v>
      </c>
      <c r="C151" s="5">
        <v>300</v>
      </c>
      <c r="D151" s="9">
        <v>1481</v>
      </c>
      <c r="E151" s="81">
        <v>11.6</v>
      </c>
      <c r="F151" s="81">
        <v>3.4</v>
      </c>
      <c r="G151" s="8">
        <v>0.1</v>
      </c>
      <c r="H151" s="5" t="s">
        <v>8</v>
      </c>
      <c r="I151" s="9">
        <v>85</v>
      </c>
      <c r="J151" s="9">
        <v>30</v>
      </c>
      <c r="K151" s="5">
        <v>2</v>
      </c>
      <c r="L151" s="6">
        <v>2200</v>
      </c>
      <c r="M151" s="6">
        <v>6.2</v>
      </c>
      <c r="N151" s="6">
        <v>1.2272727272727273</v>
      </c>
      <c r="O151" s="82">
        <v>1.2903225806451613</v>
      </c>
    </row>
    <row r="152" spans="1:15" x14ac:dyDescent="0.25">
      <c r="A152" s="115"/>
      <c r="B152" s="5" t="s">
        <v>169</v>
      </c>
      <c r="C152" s="5">
        <v>300</v>
      </c>
      <c r="D152" s="9">
        <v>1481</v>
      </c>
      <c r="E152" s="81">
        <v>11.6</v>
      </c>
      <c r="F152" s="81">
        <v>3.4</v>
      </c>
      <c r="G152" s="8">
        <v>0.2</v>
      </c>
      <c r="H152" s="5" t="s">
        <v>8</v>
      </c>
      <c r="I152" s="9">
        <v>85</v>
      </c>
      <c r="J152" s="9">
        <v>30</v>
      </c>
      <c r="K152" s="5">
        <v>2</v>
      </c>
      <c r="L152" s="6">
        <v>2200</v>
      </c>
      <c r="M152" s="6">
        <v>6.2</v>
      </c>
      <c r="N152" s="6">
        <v>1.5681818181818181</v>
      </c>
      <c r="O152" s="82">
        <v>1.903225806451613</v>
      </c>
    </row>
    <row r="153" spans="1:15" x14ac:dyDescent="0.25">
      <c r="A153" s="113" t="s">
        <v>170</v>
      </c>
      <c r="B153" s="5" t="s">
        <v>171</v>
      </c>
      <c r="C153" s="5">
        <v>79</v>
      </c>
      <c r="D153" s="9">
        <v>1426</v>
      </c>
      <c r="E153" s="81">
        <v>11.2</v>
      </c>
      <c r="F153" s="81">
        <v>3.5</v>
      </c>
      <c r="G153" s="8">
        <v>0.1</v>
      </c>
      <c r="H153" s="5" t="s">
        <v>172</v>
      </c>
      <c r="I153" s="9">
        <v>58.5</v>
      </c>
      <c r="J153" s="9">
        <v>35</v>
      </c>
      <c r="K153" s="5"/>
      <c r="L153" s="6">
        <v>20</v>
      </c>
      <c r="M153" s="6">
        <v>40</v>
      </c>
      <c r="N153" s="6">
        <v>1.3</v>
      </c>
      <c r="O153" s="82">
        <v>1.0833333333333335</v>
      </c>
    </row>
    <row r="154" spans="1:15" x14ac:dyDescent="0.25">
      <c r="A154" s="114"/>
      <c r="B154" s="5" t="s">
        <v>171</v>
      </c>
      <c r="C154" s="5">
        <v>79</v>
      </c>
      <c r="D154" s="9">
        <v>1426</v>
      </c>
      <c r="E154" s="81">
        <v>11.2</v>
      </c>
      <c r="F154" s="81">
        <v>3.5</v>
      </c>
      <c r="G154" s="8">
        <v>0.2</v>
      </c>
      <c r="H154" s="5" t="s">
        <v>173</v>
      </c>
      <c r="I154" s="9">
        <v>58.5</v>
      </c>
      <c r="J154" s="9">
        <v>35</v>
      </c>
      <c r="K154" s="5"/>
      <c r="L154" s="6">
        <v>20</v>
      </c>
      <c r="M154" s="6">
        <v>40</v>
      </c>
      <c r="N154" s="6">
        <v>1.45</v>
      </c>
      <c r="O154" s="82">
        <v>1.0357142857142858</v>
      </c>
    </row>
    <row r="155" spans="1:15" x14ac:dyDescent="0.25">
      <c r="A155" s="114"/>
      <c r="B155" s="5" t="s">
        <v>171</v>
      </c>
      <c r="C155" s="5">
        <v>79</v>
      </c>
      <c r="D155" s="9">
        <v>1426</v>
      </c>
      <c r="E155" s="81">
        <v>11.2</v>
      </c>
      <c r="F155" s="81">
        <v>3.5</v>
      </c>
      <c r="G155" s="8">
        <v>0.4</v>
      </c>
      <c r="H155" s="5" t="s">
        <v>173</v>
      </c>
      <c r="I155" s="9">
        <v>58.5</v>
      </c>
      <c r="J155" s="9">
        <v>35</v>
      </c>
      <c r="K155" s="5"/>
      <c r="L155" s="6">
        <v>20</v>
      </c>
      <c r="M155" s="6">
        <v>40</v>
      </c>
      <c r="N155" s="6">
        <v>2.25</v>
      </c>
      <c r="O155" s="82">
        <v>0.86538461538461531</v>
      </c>
    </row>
    <row r="156" spans="1:15" x14ac:dyDescent="0.25">
      <c r="A156" s="115"/>
      <c r="B156" s="5" t="s">
        <v>171</v>
      </c>
      <c r="C156" s="5">
        <v>79</v>
      </c>
      <c r="D156" s="9">
        <v>1426</v>
      </c>
      <c r="E156" s="81">
        <v>11.2</v>
      </c>
      <c r="F156" s="81">
        <v>3.5</v>
      </c>
      <c r="G156" s="8">
        <v>0.5</v>
      </c>
      <c r="H156" s="5" t="s">
        <v>173</v>
      </c>
      <c r="I156" s="9">
        <v>58.5</v>
      </c>
      <c r="J156" s="9">
        <v>35</v>
      </c>
      <c r="K156" s="5"/>
      <c r="L156" s="6">
        <v>20</v>
      </c>
      <c r="M156" s="6">
        <v>40</v>
      </c>
      <c r="N156" s="6">
        <v>3.15</v>
      </c>
      <c r="O156" s="82">
        <v>0.875</v>
      </c>
    </row>
    <row r="157" spans="1:15" x14ac:dyDescent="0.25">
      <c r="A157" s="113" t="s">
        <v>174</v>
      </c>
      <c r="B157" s="3" t="s">
        <v>175</v>
      </c>
      <c r="C157" s="3">
        <v>125</v>
      </c>
      <c r="D157" s="9">
        <v>1365</v>
      </c>
      <c r="E157" s="81">
        <v>8.5</v>
      </c>
      <c r="F157" s="81">
        <v>8.5</v>
      </c>
      <c r="G157" s="4">
        <v>0.25</v>
      </c>
      <c r="H157" s="3" t="s">
        <v>37</v>
      </c>
      <c r="I157" s="3"/>
      <c r="J157" s="9">
        <v>35</v>
      </c>
      <c r="K157" s="3">
        <v>11.2</v>
      </c>
      <c r="L157" s="6">
        <v>14.3</v>
      </c>
      <c r="M157" s="6">
        <v>4.8</v>
      </c>
      <c r="N157" s="6">
        <v>1.4895104895104896</v>
      </c>
      <c r="O157" s="82">
        <v>1.1416666666666668</v>
      </c>
    </row>
    <row r="158" spans="1:15" x14ac:dyDescent="0.25">
      <c r="A158" s="114"/>
      <c r="B158" s="3" t="s">
        <v>175</v>
      </c>
      <c r="C158" s="3">
        <v>125</v>
      </c>
      <c r="D158" s="9">
        <v>1365</v>
      </c>
      <c r="E158" s="81">
        <v>8.5</v>
      </c>
      <c r="F158" s="81">
        <v>8.5</v>
      </c>
      <c r="G158" s="4">
        <v>0.1</v>
      </c>
      <c r="H158" s="3" t="s">
        <v>38</v>
      </c>
      <c r="I158" s="3"/>
      <c r="J158" s="9">
        <v>35</v>
      </c>
      <c r="K158" s="3">
        <v>11.2</v>
      </c>
      <c r="L158" s="6">
        <v>14.3</v>
      </c>
      <c r="M158" s="6">
        <v>4.8</v>
      </c>
      <c r="N158" s="6">
        <v>0.99300699300699291</v>
      </c>
      <c r="O158" s="82">
        <v>2.1458333333333335</v>
      </c>
    </row>
    <row r="159" spans="1:15" x14ac:dyDescent="0.25">
      <c r="A159" s="114"/>
      <c r="B159" s="3" t="s">
        <v>39</v>
      </c>
      <c r="C159" s="3">
        <v>125</v>
      </c>
      <c r="D159" s="9">
        <v>1365</v>
      </c>
      <c r="E159" s="81">
        <v>8.5</v>
      </c>
      <c r="F159" s="81">
        <v>8.5</v>
      </c>
      <c r="G159" s="4">
        <v>0.15</v>
      </c>
      <c r="H159" s="3" t="s">
        <v>38</v>
      </c>
      <c r="I159" s="3"/>
      <c r="J159" s="9">
        <v>35</v>
      </c>
      <c r="K159" s="3">
        <v>11.2</v>
      </c>
      <c r="L159" s="6">
        <v>14.3</v>
      </c>
      <c r="M159" s="6">
        <v>4.8</v>
      </c>
      <c r="N159" s="6">
        <v>1</v>
      </c>
      <c r="O159" s="82">
        <v>2.2500000000000004</v>
      </c>
    </row>
    <row r="160" spans="1:15" x14ac:dyDescent="0.25">
      <c r="A160" s="114"/>
      <c r="B160" s="3" t="s">
        <v>39</v>
      </c>
      <c r="C160" s="3">
        <v>125</v>
      </c>
      <c r="D160" s="9">
        <v>1365</v>
      </c>
      <c r="E160" s="81">
        <v>8.5</v>
      </c>
      <c r="F160" s="81">
        <v>8.5</v>
      </c>
      <c r="G160" s="4">
        <v>0.2</v>
      </c>
      <c r="H160" s="3" t="s">
        <v>38</v>
      </c>
      <c r="I160" s="3"/>
      <c r="J160" s="9">
        <v>35</v>
      </c>
      <c r="K160" s="3">
        <v>11.2</v>
      </c>
      <c r="L160" s="6">
        <v>14.3</v>
      </c>
      <c r="M160" s="6">
        <v>4.8</v>
      </c>
      <c r="N160" s="6">
        <v>1.0069930069930069</v>
      </c>
      <c r="O160" s="82">
        <v>2.4583333333333335</v>
      </c>
    </row>
    <row r="161" spans="1:15" x14ac:dyDescent="0.25">
      <c r="A161" s="114"/>
      <c r="B161" s="3" t="s">
        <v>39</v>
      </c>
      <c r="C161" s="3">
        <v>125</v>
      </c>
      <c r="D161" s="9">
        <v>1365</v>
      </c>
      <c r="E161" s="81">
        <v>8.5</v>
      </c>
      <c r="F161" s="81">
        <v>8.5</v>
      </c>
      <c r="G161" s="4">
        <v>0.25</v>
      </c>
      <c r="H161" s="3" t="s">
        <v>38</v>
      </c>
      <c r="I161" s="3"/>
      <c r="J161" s="9">
        <v>35</v>
      </c>
      <c r="K161" s="3">
        <v>11.2</v>
      </c>
      <c r="L161" s="6">
        <v>14.3</v>
      </c>
      <c r="M161" s="6">
        <v>4.8</v>
      </c>
      <c r="N161" s="6">
        <v>1.0069930069930069</v>
      </c>
      <c r="O161" s="82">
        <v>2.979166666666667</v>
      </c>
    </row>
    <row r="162" spans="1:15" x14ac:dyDescent="0.25">
      <c r="A162" s="114"/>
      <c r="B162" s="3" t="s">
        <v>39</v>
      </c>
      <c r="C162" s="3">
        <v>125</v>
      </c>
      <c r="D162" s="9">
        <v>1365</v>
      </c>
      <c r="E162" s="81">
        <v>8.5</v>
      </c>
      <c r="F162" s="81">
        <v>8.5</v>
      </c>
      <c r="G162" s="4">
        <v>0.3</v>
      </c>
      <c r="H162" s="3" t="s">
        <v>38</v>
      </c>
      <c r="I162" s="3"/>
      <c r="J162" s="9">
        <v>35</v>
      </c>
      <c r="K162" s="3">
        <v>11.2</v>
      </c>
      <c r="L162" s="6">
        <v>14.3</v>
      </c>
      <c r="M162" s="6">
        <v>4.8</v>
      </c>
      <c r="N162" s="6">
        <v>1.013986013986014</v>
      </c>
      <c r="O162" s="82">
        <v>3.25</v>
      </c>
    </row>
    <row r="163" spans="1:15" x14ac:dyDescent="0.25">
      <c r="A163" s="114"/>
      <c r="B163" s="3" t="s">
        <v>39</v>
      </c>
      <c r="C163" s="3">
        <v>125</v>
      </c>
      <c r="D163" s="9">
        <v>1365</v>
      </c>
      <c r="E163" s="81">
        <v>8.5</v>
      </c>
      <c r="F163" s="81">
        <v>8.5</v>
      </c>
      <c r="G163" s="4">
        <v>0.32</v>
      </c>
      <c r="H163" s="3" t="s">
        <v>38</v>
      </c>
      <c r="I163" s="3"/>
      <c r="J163" s="9">
        <v>35</v>
      </c>
      <c r="K163" s="3">
        <v>11.2</v>
      </c>
      <c r="L163" s="6">
        <v>14.3</v>
      </c>
      <c r="M163" s="6">
        <v>4.8</v>
      </c>
      <c r="N163" s="6">
        <v>1.0279720279720279</v>
      </c>
      <c r="O163" s="82">
        <v>3.5833333333333335</v>
      </c>
    </row>
    <row r="164" spans="1:15" x14ac:dyDescent="0.25">
      <c r="A164" s="115"/>
      <c r="B164" s="3" t="s">
        <v>39</v>
      </c>
      <c r="C164" s="3">
        <v>125</v>
      </c>
      <c r="D164" s="9">
        <v>1365</v>
      </c>
      <c r="E164" s="81">
        <v>8.5</v>
      </c>
      <c r="F164" s="81">
        <v>8.5</v>
      </c>
      <c r="G164" s="4">
        <v>0.36</v>
      </c>
      <c r="H164" s="3" t="s">
        <v>38</v>
      </c>
      <c r="I164" s="3"/>
      <c r="J164" s="9">
        <v>35</v>
      </c>
      <c r="K164" s="3">
        <v>11.2</v>
      </c>
      <c r="L164" s="6">
        <v>14.3</v>
      </c>
      <c r="M164" s="6">
        <v>4.8</v>
      </c>
      <c r="N164" s="6">
        <v>1.0314685314685315</v>
      </c>
      <c r="O164" s="82">
        <v>2.1458333333333335</v>
      </c>
    </row>
    <row r="165" spans="1:15" x14ac:dyDescent="0.25">
      <c r="A165" s="113" t="s">
        <v>104</v>
      </c>
      <c r="B165" s="3" t="s">
        <v>50</v>
      </c>
      <c r="C165" s="3">
        <v>1750</v>
      </c>
      <c r="D165" s="9">
        <v>1040</v>
      </c>
      <c r="E165" s="81">
        <v>10.7</v>
      </c>
      <c r="F165" s="81">
        <v>5.5</v>
      </c>
      <c r="G165" s="4">
        <v>0.05</v>
      </c>
      <c r="H165" s="3" t="s">
        <v>51</v>
      </c>
      <c r="I165" s="3"/>
      <c r="J165" s="9">
        <v>35</v>
      </c>
      <c r="K165" s="3">
        <v>9</v>
      </c>
      <c r="L165" s="6">
        <v>4</v>
      </c>
      <c r="M165" s="6">
        <v>30</v>
      </c>
      <c r="N165" s="6">
        <v>1.25</v>
      </c>
      <c r="O165" s="82">
        <v>1.1000000000000001</v>
      </c>
    </row>
    <row r="166" spans="1:15" x14ac:dyDescent="0.25">
      <c r="A166" s="114"/>
      <c r="B166" s="3" t="s">
        <v>50</v>
      </c>
      <c r="C166" s="3">
        <v>1750</v>
      </c>
      <c r="D166" s="9">
        <v>1040</v>
      </c>
      <c r="E166" s="81">
        <v>10.7</v>
      </c>
      <c r="F166" s="81">
        <v>5.5</v>
      </c>
      <c r="G166" s="4">
        <v>0.1</v>
      </c>
      <c r="H166" s="3" t="s">
        <v>51</v>
      </c>
      <c r="I166" s="3"/>
      <c r="J166" s="9">
        <v>35</v>
      </c>
      <c r="K166" s="3">
        <v>9</v>
      </c>
      <c r="L166" s="6">
        <v>4</v>
      </c>
      <c r="M166" s="6">
        <v>30</v>
      </c>
      <c r="N166" s="6">
        <v>1.625</v>
      </c>
      <c r="O166" s="82">
        <v>1.4333333333333333</v>
      </c>
    </row>
    <row r="167" spans="1:15" x14ac:dyDescent="0.25">
      <c r="A167" s="114"/>
      <c r="B167" s="3" t="s">
        <v>52</v>
      </c>
      <c r="C167" s="3">
        <v>1750</v>
      </c>
      <c r="D167" s="9">
        <v>1040</v>
      </c>
      <c r="E167" s="81">
        <v>10.7</v>
      </c>
      <c r="F167" s="81">
        <v>5.5</v>
      </c>
      <c r="G167" s="4">
        <v>0.15</v>
      </c>
      <c r="H167" s="3" t="s">
        <v>53</v>
      </c>
      <c r="I167" s="3"/>
      <c r="J167" s="9">
        <v>35</v>
      </c>
      <c r="K167" s="3">
        <v>9</v>
      </c>
      <c r="L167" s="6">
        <v>4</v>
      </c>
      <c r="M167" s="6">
        <v>30</v>
      </c>
      <c r="N167" s="6">
        <v>2.5</v>
      </c>
      <c r="O167" s="82">
        <v>1.4400000000000002</v>
      </c>
    </row>
    <row r="168" spans="1:15" x14ac:dyDescent="0.25">
      <c r="A168" s="114"/>
      <c r="B168" s="3" t="s">
        <v>52</v>
      </c>
      <c r="C168" s="3">
        <v>1750</v>
      </c>
      <c r="D168" s="9">
        <v>1040</v>
      </c>
      <c r="E168" s="81">
        <v>10.7</v>
      </c>
      <c r="F168" s="81">
        <v>5.5</v>
      </c>
      <c r="G168" s="4">
        <v>0.2</v>
      </c>
      <c r="H168" s="3" t="s">
        <v>53</v>
      </c>
      <c r="I168" s="3"/>
      <c r="J168" s="9">
        <v>35</v>
      </c>
      <c r="K168" s="3">
        <v>9</v>
      </c>
      <c r="L168" s="6">
        <v>4</v>
      </c>
      <c r="M168" s="6">
        <v>30</v>
      </c>
      <c r="N168" s="6">
        <v>3</v>
      </c>
      <c r="O168" s="82">
        <v>1.2666666666666666</v>
      </c>
    </row>
    <row r="169" spans="1:15" x14ac:dyDescent="0.25">
      <c r="A169" s="113" t="s">
        <v>176</v>
      </c>
      <c r="B169" s="3" t="s">
        <v>58</v>
      </c>
      <c r="C169" s="3">
        <v>50</v>
      </c>
      <c r="D169" s="9">
        <v>951</v>
      </c>
      <c r="E169" s="81">
        <v>11</v>
      </c>
      <c r="F169" s="81">
        <v>6</v>
      </c>
      <c r="G169" s="4">
        <v>0.1</v>
      </c>
      <c r="H169" s="3" t="s">
        <v>4</v>
      </c>
      <c r="I169" s="3"/>
      <c r="J169" s="9">
        <v>30</v>
      </c>
      <c r="K169" s="3">
        <v>2.5</v>
      </c>
      <c r="L169" s="6">
        <v>16</v>
      </c>
      <c r="M169" s="6">
        <v>39</v>
      </c>
      <c r="N169" s="6">
        <v>1.59375</v>
      </c>
      <c r="O169" s="82">
        <v>1.0384615384615385</v>
      </c>
    </row>
    <row r="170" spans="1:15" x14ac:dyDescent="0.25">
      <c r="A170" s="114"/>
      <c r="B170" s="3" t="s">
        <v>177</v>
      </c>
      <c r="C170" s="3">
        <v>185</v>
      </c>
      <c r="D170" s="9">
        <v>1300</v>
      </c>
      <c r="E170" s="81">
        <v>11</v>
      </c>
      <c r="F170" s="81">
        <v>6</v>
      </c>
      <c r="G170" s="4">
        <v>0.1</v>
      </c>
      <c r="H170" s="3" t="s">
        <v>4</v>
      </c>
      <c r="I170" s="3"/>
      <c r="J170" s="9">
        <v>30</v>
      </c>
      <c r="K170" s="3">
        <v>2.5</v>
      </c>
      <c r="L170" s="6">
        <v>16</v>
      </c>
      <c r="M170" s="6">
        <v>39</v>
      </c>
      <c r="N170" s="6">
        <v>1.5</v>
      </c>
      <c r="O170" s="82">
        <v>1.3846153846153846</v>
      </c>
    </row>
    <row r="171" spans="1:15" x14ac:dyDescent="0.25">
      <c r="A171" s="114"/>
      <c r="B171" s="3" t="s">
        <v>177</v>
      </c>
      <c r="C171" s="3">
        <v>185</v>
      </c>
      <c r="D171" s="9">
        <v>1300</v>
      </c>
      <c r="E171" s="81">
        <v>11</v>
      </c>
      <c r="F171" s="81">
        <v>6</v>
      </c>
      <c r="G171" s="4">
        <v>0.1</v>
      </c>
      <c r="H171" s="3" t="s">
        <v>4</v>
      </c>
      <c r="I171" s="3"/>
      <c r="J171" s="9">
        <v>30</v>
      </c>
      <c r="K171" s="3">
        <v>2.5</v>
      </c>
      <c r="L171" s="6">
        <v>16</v>
      </c>
      <c r="M171" s="6">
        <v>39</v>
      </c>
      <c r="N171" s="6">
        <v>1.5062500000000001</v>
      </c>
      <c r="O171" s="82">
        <v>1.6666666666666667</v>
      </c>
    </row>
    <row r="172" spans="1:15" x14ac:dyDescent="0.25">
      <c r="A172" s="114"/>
      <c r="B172" s="3" t="s">
        <v>177</v>
      </c>
      <c r="C172" s="3">
        <v>185</v>
      </c>
      <c r="D172" s="9">
        <v>1300</v>
      </c>
      <c r="E172" s="81">
        <v>11</v>
      </c>
      <c r="F172" s="81">
        <v>6</v>
      </c>
      <c r="G172" s="4">
        <v>0.1</v>
      </c>
      <c r="H172" s="3" t="s">
        <v>4</v>
      </c>
      <c r="I172" s="3"/>
      <c r="J172" s="9">
        <v>30</v>
      </c>
      <c r="K172" s="3">
        <v>2.5</v>
      </c>
      <c r="L172" s="6">
        <v>16</v>
      </c>
      <c r="M172" s="6">
        <v>39</v>
      </c>
      <c r="N172" s="6">
        <v>1.575</v>
      </c>
      <c r="O172" s="82">
        <v>1.8974358974358974</v>
      </c>
    </row>
    <row r="173" spans="1:15" x14ac:dyDescent="0.25">
      <c r="A173" s="114"/>
      <c r="B173" s="3" t="s">
        <v>177</v>
      </c>
      <c r="C173" s="3">
        <v>185</v>
      </c>
      <c r="D173" s="9">
        <v>1300</v>
      </c>
      <c r="E173" s="81">
        <v>11</v>
      </c>
      <c r="F173" s="81">
        <v>6</v>
      </c>
      <c r="G173" s="4">
        <v>0.2</v>
      </c>
      <c r="H173" s="3" t="s">
        <v>4</v>
      </c>
      <c r="I173" s="3"/>
      <c r="J173" s="9">
        <v>30</v>
      </c>
      <c r="K173" s="3">
        <v>2.5</v>
      </c>
      <c r="L173" s="6">
        <v>16</v>
      </c>
      <c r="M173" s="6">
        <v>39</v>
      </c>
      <c r="N173" s="6">
        <v>2.625</v>
      </c>
      <c r="O173" s="82">
        <v>1.3333333333333333</v>
      </c>
    </row>
    <row r="174" spans="1:15" x14ac:dyDescent="0.25">
      <c r="A174" s="114"/>
      <c r="B174" s="3" t="s">
        <v>177</v>
      </c>
      <c r="C174" s="3">
        <v>185</v>
      </c>
      <c r="D174" s="9">
        <v>1300</v>
      </c>
      <c r="E174" s="81">
        <v>11</v>
      </c>
      <c r="F174" s="81">
        <v>6</v>
      </c>
      <c r="G174" s="4">
        <v>0.3</v>
      </c>
      <c r="H174" s="3" t="s">
        <v>4</v>
      </c>
      <c r="I174" s="3"/>
      <c r="J174" s="9">
        <v>30</v>
      </c>
      <c r="K174" s="3">
        <v>2.5</v>
      </c>
      <c r="L174" s="6">
        <v>16</v>
      </c>
      <c r="M174" s="6">
        <v>39</v>
      </c>
      <c r="N174" s="6">
        <v>4.375</v>
      </c>
      <c r="O174" s="82">
        <v>1.0512820512820513</v>
      </c>
    </row>
    <row r="175" spans="1:15" x14ac:dyDescent="0.25">
      <c r="A175" s="114"/>
      <c r="B175" s="3" t="s">
        <v>177</v>
      </c>
      <c r="C175" s="3">
        <v>185</v>
      </c>
      <c r="D175" s="9">
        <v>1300</v>
      </c>
      <c r="E175" s="81">
        <v>11</v>
      </c>
      <c r="F175" s="81">
        <v>6</v>
      </c>
      <c r="G175" s="4">
        <v>0.1</v>
      </c>
      <c r="H175" s="3" t="s">
        <v>4</v>
      </c>
      <c r="I175" s="3"/>
      <c r="J175" s="9">
        <v>30</v>
      </c>
      <c r="K175" s="3">
        <v>2.5</v>
      </c>
      <c r="L175" s="6">
        <v>16</v>
      </c>
      <c r="M175" s="6">
        <v>39</v>
      </c>
      <c r="N175" s="6">
        <v>1.40625</v>
      </c>
      <c r="O175" s="82">
        <v>1.7435897435897436</v>
      </c>
    </row>
    <row r="176" spans="1:15" x14ac:dyDescent="0.25">
      <c r="A176" s="114"/>
      <c r="B176" s="3" t="s">
        <v>177</v>
      </c>
      <c r="C176" s="3">
        <v>185</v>
      </c>
      <c r="D176" s="9">
        <v>1300</v>
      </c>
      <c r="E176" s="81">
        <v>11</v>
      </c>
      <c r="F176" s="81">
        <v>6</v>
      </c>
      <c r="G176" s="4">
        <v>0.1</v>
      </c>
      <c r="H176" s="3" t="s">
        <v>4</v>
      </c>
      <c r="I176" s="3"/>
      <c r="J176" s="9">
        <v>30</v>
      </c>
      <c r="K176" s="3">
        <v>2.5</v>
      </c>
      <c r="L176" s="6">
        <v>16</v>
      </c>
      <c r="M176" s="6">
        <v>39</v>
      </c>
      <c r="N176" s="6">
        <v>1.15625</v>
      </c>
      <c r="O176" s="82">
        <v>1.6666666666666667</v>
      </c>
    </row>
    <row r="177" spans="1:15" x14ac:dyDescent="0.25">
      <c r="A177" s="115"/>
      <c r="B177" s="3" t="s">
        <v>177</v>
      </c>
      <c r="C177" s="3">
        <v>185</v>
      </c>
      <c r="D177" s="9">
        <v>1300</v>
      </c>
      <c r="E177" s="81">
        <v>11</v>
      </c>
      <c r="F177" s="81">
        <v>6</v>
      </c>
      <c r="G177" s="4">
        <v>0.1</v>
      </c>
      <c r="H177" s="3" t="s">
        <v>4</v>
      </c>
      <c r="I177" s="3"/>
      <c r="J177" s="9">
        <v>30</v>
      </c>
      <c r="K177" s="3">
        <v>2.5</v>
      </c>
      <c r="L177" s="6">
        <v>16</v>
      </c>
      <c r="M177" s="6">
        <v>39</v>
      </c>
      <c r="N177" s="6">
        <v>1.25</v>
      </c>
      <c r="O177" s="82">
        <v>1.5641025641025641</v>
      </c>
    </row>
    <row r="178" spans="1:15" x14ac:dyDescent="0.25">
      <c r="A178" s="113" t="s">
        <v>178</v>
      </c>
      <c r="B178" s="3" t="s">
        <v>179</v>
      </c>
      <c r="C178" s="3">
        <v>100</v>
      </c>
      <c r="D178" s="9">
        <v>1232</v>
      </c>
      <c r="E178" s="81">
        <v>8.6</v>
      </c>
      <c r="F178" s="81">
        <v>8.6</v>
      </c>
      <c r="G178" s="4">
        <v>0.1</v>
      </c>
      <c r="H178" s="3" t="s">
        <v>180</v>
      </c>
      <c r="I178" s="3">
        <v>42.5</v>
      </c>
      <c r="J178" s="9">
        <v>35</v>
      </c>
      <c r="K178" s="3">
        <v>3.5</v>
      </c>
      <c r="L178" s="6">
        <v>1.1399999999999999</v>
      </c>
      <c r="M178" s="6">
        <v>36.770000000000003</v>
      </c>
      <c r="N178" s="6">
        <v>1.3596491228070178</v>
      </c>
      <c r="O178" s="82">
        <v>1.0878433505575196</v>
      </c>
    </row>
    <row r="179" spans="1:15" x14ac:dyDescent="0.25">
      <c r="A179" s="114"/>
      <c r="B179" s="3" t="s">
        <v>179</v>
      </c>
      <c r="C179" s="3">
        <v>100</v>
      </c>
      <c r="D179" s="9">
        <v>1232</v>
      </c>
      <c r="E179" s="81">
        <v>8.6</v>
      </c>
      <c r="F179" s="81">
        <v>8.6</v>
      </c>
      <c r="G179" s="4">
        <v>0.2</v>
      </c>
      <c r="H179" s="3" t="s">
        <v>180</v>
      </c>
      <c r="I179" s="3">
        <v>42.5</v>
      </c>
      <c r="J179" s="9">
        <v>35</v>
      </c>
      <c r="K179" s="3">
        <v>3.5</v>
      </c>
      <c r="L179" s="6">
        <v>1.1399999999999999</v>
      </c>
      <c r="M179" s="6">
        <v>36.770000000000003</v>
      </c>
      <c r="N179" s="6">
        <v>2.0877192982456143</v>
      </c>
      <c r="O179" s="82">
        <v>1.0252923579004622</v>
      </c>
    </row>
    <row r="180" spans="1:15" x14ac:dyDescent="0.25">
      <c r="A180" s="114"/>
      <c r="B180" s="3" t="s">
        <v>179</v>
      </c>
      <c r="C180" s="3">
        <v>100</v>
      </c>
      <c r="D180" s="9">
        <v>1232</v>
      </c>
      <c r="E180" s="81">
        <v>8.6</v>
      </c>
      <c r="F180" s="81">
        <v>8.6</v>
      </c>
      <c r="G180" s="4">
        <v>0.3</v>
      </c>
      <c r="H180" s="3" t="s">
        <v>180</v>
      </c>
      <c r="I180" s="3">
        <v>42.5</v>
      </c>
      <c r="J180" s="9">
        <v>35</v>
      </c>
      <c r="K180" s="3">
        <v>3.5</v>
      </c>
      <c r="L180" s="6">
        <v>1.1399999999999999</v>
      </c>
      <c r="M180" s="6">
        <v>36.770000000000003</v>
      </c>
      <c r="N180" s="6">
        <v>3.62280701754386</v>
      </c>
      <c r="O180" s="82">
        <v>0.9243948871362524</v>
      </c>
    </row>
    <row r="181" spans="1:15" x14ac:dyDescent="0.25">
      <c r="A181" s="115"/>
      <c r="B181" s="3" t="s">
        <v>179</v>
      </c>
      <c r="C181" s="3">
        <v>100</v>
      </c>
      <c r="D181" s="9">
        <v>1232</v>
      </c>
      <c r="E181" s="81">
        <v>8.6</v>
      </c>
      <c r="F181" s="81">
        <v>8.6</v>
      </c>
      <c r="G181" s="4">
        <v>0.4</v>
      </c>
      <c r="H181" s="3" t="s">
        <v>180</v>
      </c>
      <c r="I181" s="3">
        <v>42.5</v>
      </c>
      <c r="J181" s="9">
        <v>35</v>
      </c>
      <c r="K181" s="3">
        <v>3.5</v>
      </c>
      <c r="L181" s="6">
        <v>1.1399999999999999</v>
      </c>
      <c r="M181" s="6">
        <v>36.770000000000003</v>
      </c>
      <c r="N181" s="6">
        <v>10.043859649122806</v>
      </c>
      <c r="O181" s="82">
        <v>0.57927658417187922</v>
      </c>
    </row>
    <row r="182" spans="1:15" x14ac:dyDescent="0.25">
      <c r="A182" s="113" t="s">
        <v>181</v>
      </c>
      <c r="B182" s="3" t="s">
        <v>179</v>
      </c>
      <c r="C182" s="3">
        <v>100</v>
      </c>
      <c r="D182" s="9">
        <v>1232</v>
      </c>
      <c r="E182" s="81">
        <v>8.6</v>
      </c>
      <c r="F182" s="81">
        <v>8.6</v>
      </c>
      <c r="G182" s="4">
        <v>0.1</v>
      </c>
      <c r="H182" s="117" t="s">
        <v>182</v>
      </c>
      <c r="I182" s="3">
        <v>55</v>
      </c>
      <c r="J182" s="9">
        <v>35</v>
      </c>
      <c r="K182" s="3">
        <v>2</v>
      </c>
      <c r="L182" s="6">
        <v>47.7</v>
      </c>
      <c r="M182" s="6">
        <v>29.29</v>
      </c>
      <c r="N182" s="6">
        <v>1.8238993710691822</v>
      </c>
      <c r="O182" s="82">
        <v>0.92864458859679067</v>
      </c>
    </row>
    <row r="183" spans="1:15" x14ac:dyDescent="0.25">
      <c r="A183" s="114"/>
      <c r="B183" s="3" t="s">
        <v>179</v>
      </c>
      <c r="C183" s="3">
        <v>100</v>
      </c>
      <c r="D183" s="9">
        <v>1232</v>
      </c>
      <c r="E183" s="81">
        <v>8.6</v>
      </c>
      <c r="F183" s="81">
        <v>8.6</v>
      </c>
      <c r="G183" s="4">
        <v>0.1</v>
      </c>
      <c r="H183" s="118"/>
      <c r="I183" s="3">
        <v>55</v>
      </c>
      <c r="J183" s="9">
        <v>35</v>
      </c>
      <c r="K183" s="3">
        <v>2</v>
      </c>
      <c r="L183" s="6">
        <v>47.7</v>
      </c>
      <c r="M183" s="6">
        <v>29.29</v>
      </c>
      <c r="N183" s="6">
        <v>2.5576519916142555</v>
      </c>
      <c r="O183" s="82">
        <v>0.91498805052919086</v>
      </c>
    </row>
    <row r="184" spans="1:15" x14ac:dyDescent="0.25">
      <c r="A184" s="114"/>
      <c r="B184" s="3" t="s">
        <v>179</v>
      </c>
      <c r="C184" s="3">
        <v>100</v>
      </c>
      <c r="D184" s="9">
        <v>1232</v>
      </c>
      <c r="E184" s="81">
        <v>8.6</v>
      </c>
      <c r="F184" s="81">
        <v>8.6</v>
      </c>
      <c r="G184" s="4">
        <v>0.1</v>
      </c>
      <c r="H184" s="118"/>
      <c r="I184" s="3">
        <v>55</v>
      </c>
      <c r="J184" s="9">
        <v>35</v>
      </c>
      <c r="K184" s="3">
        <v>2</v>
      </c>
      <c r="L184" s="6">
        <v>47.7</v>
      </c>
      <c r="M184" s="6">
        <v>29.29</v>
      </c>
      <c r="N184" s="6">
        <v>2.3480083857442349</v>
      </c>
      <c r="O184" s="82">
        <v>0.88767497439399112</v>
      </c>
    </row>
    <row r="185" spans="1:15" x14ac:dyDescent="0.25">
      <c r="A185" s="114"/>
      <c r="B185" s="3" t="s">
        <v>179</v>
      </c>
      <c r="C185" s="3">
        <v>100</v>
      </c>
      <c r="D185" s="9">
        <v>1232</v>
      </c>
      <c r="E185" s="81">
        <v>8.6</v>
      </c>
      <c r="F185" s="81">
        <v>8.6</v>
      </c>
      <c r="G185" s="4">
        <v>0.1</v>
      </c>
      <c r="H185" s="118"/>
      <c r="I185" s="3">
        <v>55</v>
      </c>
      <c r="J185" s="9">
        <v>35</v>
      </c>
      <c r="K185" s="3">
        <v>2</v>
      </c>
      <c r="L185" s="6">
        <v>47.7</v>
      </c>
      <c r="M185" s="6">
        <v>29.29</v>
      </c>
      <c r="N185" s="6">
        <v>2.4737945492662474</v>
      </c>
      <c r="O185" s="82">
        <v>0.90474564697849102</v>
      </c>
    </row>
    <row r="186" spans="1:15" x14ac:dyDescent="0.25">
      <c r="A186" s="114"/>
      <c r="B186" s="3" t="s">
        <v>179</v>
      </c>
      <c r="C186" s="3">
        <v>100</v>
      </c>
      <c r="D186" s="9">
        <v>1232</v>
      </c>
      <c r="E186" s="81">
        <v>8.6</v>
      </c>
      <c r="F186" s="81">
        <v>8.6</v>
      </c>
      <c r="G186" s="4">
        <v>0.1</v>
      </c>
      <c r="H186" s="118"/>
      <c r="I186" s="3">
        <v>55</v>
      </c>
      <c r="J186" s="9">
        <v>35</v>
      </c>
      <c r="K186" s="3">
        <v>2</v>
      </c>
      <c r="L186" s="6">
        <v>47.7</v>
      </c>
      <c r="M186" s="6">
        <v>29.29</v>
      </c>
      <c r="N186" s="6">
        <v>2.4528301886792452</v>
      </c>
      <c r="O186" s="82">
        <v>0.89791737794469106</v>
      </c>
    </row>
    <row r="187" spans="1:15" x14ac:dyDescent="0.25">
      <c r="A187" s="114"/>
      <c r="B187" s="3" t="s">
        <v>179</v>
      </c>
      <c r="C187" s="3">
        <v>100</v>
      </c>
      <c r="D187" s="9">
        <v>1232</v>
      </c>
      <c r="E187" s="81">
        <v>8.6</v>
      </c>
      <c r="F187" s="81">
        <v>8.6</v>
      </c>
      <c r="G187" s="4">
        <v>0.15</v>
      </c>
      <c r="H187" s="118"/>
      <c r="I187" s="3">
        <v>55</v>
      </c>
      <c r="J187" s="9">
        <v>35</v>
      </c>
      <c r="K187" s="3">
        <v>2</v>
      </c>
      <c r="L187" s="6">
        <v>47.7</v>
      </c>
      <c r="M187" s="6">
        <v>29.29</v>
      </c>
      <c r="N187" s="6">
        <v>2.5786163522012577</v>
      </c>
      <c r="O187" s="82">
        <v>0.91498805052919086</v>
      </c>
    </row>
    <row r="188" spans="1:15" x14ac:dyDescent="0.25">
      <c r="A188" s="114"/>
      <c r="B188" s="3" t="s">
        <v>179</v>
      </c>
      <c r="C188" s="3">
        <v>100</v>
      </c>
      <c r="D188" s="9">
        <v>1232</v>
      </c>
      <c r="E188" s="81">
        <v>8.6</v>
      </c>
      <c r="F188" s="81">
        <v>8.6</v>
      </c>
      <c r="G188" s="4">
        <v>0.2</v>
      </c>
      <c r="H188" s="118"/>
      <c r="I188" s="3">
        <v>55</v>
      </c>
      <c r="J188" s="9">
        <v>35</v>
      </c>
      <c r="K188" s="3">
        <v>2</v>
      </c>
      <c r="L188" s="6">
        <v>47.7</v>
      </c>
      <c r="M188" s="6">
        <v>29.29</v>
      </c>
      <c r="N188" s="6">
        <v>3.291404612159329</v>
      </c>
      <c r="O188" s="82">
        <v>0.93888699214749061</v>
      </c>
    </row>
    <row r="189" spans="1:15" x14ac:dyDescent="0.25">
      <c r="A189" s="114"/>
      <c r="B189" s="3" t="s">
        <v>179</v>
      </c>
      <c r="C189" s="3">
        <v>100</v>
      </c>
      <c r="D189" s="9">
        <v>1232</v>
      </c>
      <c r="E189" s="81">
        <v>8.6</v>
      </c>
      <c r="F189" s="81">
        <v>8.6</v>
      </c>
      <c r="G189" s="4">
        <v>0.3</v>
      </c>
      <c r="H189" s="118"/>
      <c r="I189" s="3">
        <v>55</v>
      </c>
      <c r="J189" s="9">
        <v>35</v>
      </c>
      <c r="K189" s="3">
        <v>2</v>
      </c>
      <c r="L189" s="6">
        <v>47.7</v>
      </c>
      <c r="M189" s="6">
        <v>29.29</v>
      </c>
      <c r="N189" s="6">
        <v>3.983228511530398</v>
      </c>
      <c r="O189" s="82">
        <v>0.90133151246159093</v>
      </c>
    </row>
    <row r="190" spans="1:15" x14ac:dyDescent="0.25">
      <c r="A190" s="114"/>
      <c r="B190" s="3" t="s">
        <v>179</v>
      </c>
      <c r="C190" s="3">
        <v>100</v>
      </c>
      <c r="D190" s="9">
        <v>1232</v>
      </c>
      <c r="E190" s="81">
        <v>8.6</v>
      </c>
      <c r="F190" s="81">
        <v>8.6</v>
      </c>
      <c r="G190" s="4">
        <v>0.4</v>
      </c>
      <c r="H190" s="118"/>
      <c r="I190" s="3">
        <v>55</v>
      </c>
      <c r="J190" s="9">
        <v>35</v>
      </c>
      <c r="K190" s="3">
        <v>2</v>
      </c>
      <c r="L190" s="6">
        <v>47.7</v>
      </c>
      <c r="M190" s="6">
        <v>29.29</v>
      </c>
      <c r="N190" s="6">
        <v>5.465408805031446</v>
      </c>
      <c r="O190" s="82">
        <v>0.9474223284397405</v>
      </c>
    </row>
    <row r="191" spans="1:15" x14ac:dyDescent="0.25">
      <c r="A191" s="114"/>
      <c r="B191" s="3" t="s">
        <v>179</v>
      </c>
      <c r="C191" s="3">
        <v>100</v>
      </c>
      <c r="D191" s="9">
        <v>1232</v>
      </c>
      <c r="E191" s="81">
        <v>8.6</v>
      </c>
      <c r="F191" s="81">
        <v>8.6</v>
      </c>
      <c r="G191" s="4">
        <v>0.5</v>
      </c>
      <c r="H191" s="118"/>
      <c r="I191" s="3">
        <v>55</v>
      </c>
      <c r="J191" s="9">
        <v>35</v>
      </c>
      <c r="K191" s="3">
        <v>2</v>
      </c>
      <c r="L191" s="6">
        <v>47.7</v>
      </c>
      <c r="M191" s="6">
        <v>29.29</v>
      </c>
      <c r="N191" s="6">
        <v>10.335429769392032</v>
      </c>
      <c r="O191" s="82">
        <v>0.35506998975759646</v>
      </c>
    </row>
    <row r="192" spans="1:15" x14ac:dyDescent="0.25">
      <c r="A192" s="114"/>
      <c r="B192" s="3" t="s">
        <v>179</v>
      </c>
      <c r="C192" s="3">
        <v>100</v>
      </c>
      <c r="D192" s="9">
        <v>1232</v>
      </c>
      <c r="E192" s="81">
        <v>8.6</v>
      </c>
      <c r="F192" s="81">
        <v>8.6</v>
      </c>
      <c r="G192" s="4">
        <v>0.1</v>
      </c>
      <c r="H192" s="118"/>
      <c r="I192" s="3">
        <v>55</v>
      </c>
      <c r="J192" s="9">
        <v>35</v>
      </c>
      <c r="K192" s="3">
        <v>2</v>
      </c>
      <c r="L192" s="6">
        <v>7.6</v>
      </c>
      <c r="M192" s="6">
        <v>37.5</v>
      </c>
      <c r="N192" s="6">
        <v>2.0263157894736845</v>
      </c>
      <c r="O192" s="82">
        <v>1.0133333333333334</v>
      </c>
    </row>
    <row r="193" spans="1:15" x14ac:dyDescent="0.25">
      <c r="A193" s="115"/>
      <c r="B193" s="3" t="s">
        <v>179</v>
      </c>
      <c r="C193" s="3">
        <v>100</v>
      </c>
      <c r="D193" s="9">
        <v>1232</v>
      </c>
      <c r="E193" s="81">
        <v>8.6</v>
      </c>
      <c r="F193" s="81">
        <v>8.6</v>
      </c>
      <c r="G193" s="4">
        <v>0.1</v>
      </c>
      <c r="H193" s="119"/>
      <c r="I193" s="3">
        <v>55</v>
      </c>
      <c r="J193" s="9">
        <v>35</v>
      </c>
      <c r="K193" s="3">
        <v>2</v>
      </c>
      <c r="L193" s="6">
        <v>8.1</v>
      </c>
      <c r="M193" s="6">
        <v>37.799999999999997</v>
      </c>
      <c r="N193" s="6">
        <v>3.0617283950617287</v>
      </c>
      <c r="O193" s="82">
        <v>1</v>
      </c>
    </row>
    <row r="194" spans="1:15" x14ac:dyDescent="0.25">
      <c r="A194" s="113" t="s">
        <v>183</v>
      </c>
      <c r="B194" s="3" t="s">
        <v>179</v>
      </c>
      <c r="C194" s="3">
        <v>100</v>
      </c>
      <c r="D194" s="9">
        <v>1232</v>
      </c>
      <c r="E194" s="81">
        <v>8.6</v>
      </c>
      <c r="F194" s="81">
        <v>8.6</v>
      </c>
      <c r="G194" s="4">
        <v>0.1</v>
      </c>
      <c r="H194" s="3" t="s">
        <v>184</v>
      </c>
      <c r="I194" s="3">
        <v>30</v>
      </c>
      <c r="J194" s="9">
        <v>30</v>
      </c>
      <c r="K194" s="3">
        <v>10</v>
      </c>
      <c r="L194" s="6">
        <v>69</v>
      </c>
      <c r="M194" s="6">
        <v>15.7</v>
      </c>
      <c r="N194" s="6">
        <v>1.0942028985507246</v>
      </c>
      <c r="O194" s="82">
        <v>0.87261146496815289</v>
      </c>
    </row>
    <row r="195" spans="1:15" x14ac:dyDescent="0.25">
      <c r="A195" s="114"/>
      <c r="B195" s="3" t="s">
        <v>179</v>
      </c>
      <c r="C195" s="3">
        <v>100</v>
      </c>
      <c r="D195" s="9">
        <v>1232</v>
      </c>
      <c r="E195" s="81">
        <v>8.6</v>
      </c>
      <c r="F195" s="81">
        <v>8.6</v>
      </c>
      <c r="G195" s="4">
        <v>0.1</v>
      </c>
      <c r="H195" s="3" t="s">
        <v>184</v>
      </c>
      <c r="I195" s="3">
        <v>30</v>
      </c>
      <c r="J195" s="9">
        <v>30</v>
      </c>
      <c r="K195" s="3">
        <v>10</v>
      </c>
      <c r="L195" s="6">
        <v>69</v>
      </c>
      <c r="M195" s="6">
        <v>15.7</v>
      </c>
      <c r="N195" s="6">
        <v>1.2318840579710144</v>
      </c>
      <c r="O195" s="82">
        <v>1.4904458598726114</v>
      </c>
    </row>
    <row r="196" spans="1:15" x14ac:dyDescent="0.25">
      <c r="A196" s="115"/>
      <c r="B196" s="3" t="s">
        <v>179</v>
      </c>
      <c r="C196" s="3">
        <v>100</v>
      </c>
      <c r="D196" s="9">
        <v>1232</v>
      </c>
      <c r="E196" s="81">
        <v>8.6</v>
      </c>
      <c r="F196" s="81">
        <v>8.6</v>
      </c>
      <c r="G196" s="4">
        <v>0.1</v>
      </c>
      <c r="H196" s="3" t="s">
        <v>184</v>
      </c>
      <c r="I196" s="3">
        <v>30</v>
      </c>
      <c r="J196" s="9">
        <v>30</v>
      </c>
      <c r="K196" s="3">
        <v>10</v>
      </c>
      <c r="L196" s="6">
        <v>69</v>
      </c>
      <c r="M196" s="6">
        <v>15.7</v>
      </c>
      <c r="N196" s="6">
        <v>1.2463768115942029</v>
      </c>
      <c r="O196" s="82">
        <v>1.7961783439490446</v>
      </c>
    </row>
    <row r="197" spans="1:15" x14ac:dyDescent="0.25">
      <c r="A197" s="113" t="s">
        <v>185</v>
      </c>
      <c r="B197" s="3" t="s">
        <v>186</v>
      </c>
      <c r="C197" s="3">
        <v>550</v>
      </c>
      <c r="D197" s="9"/>
      <c r="E197" s="81"/>
      <c r="F197" s="81">
        <v>19</v>
      </c>
      <c r="G197" s="4">
        <v>1E-3</v>
      </c>
      <c r="H197" s="3" t="s">
        <v>141</v>
      </c>
      <c r="I197" s="3">
        <v>20</v>
      </c>
      <c r="J197" s="9">
        <v>25</v>
      </c>
      <c r="K197" s="3">
        <v>14</v>
      </c>
      <c r="L197" s="6">
        <v>126</v>
      </c>
      <c r="M197" s="6">
        <v>42</v>
      </c>
      <c r="N197" s="6">
        <v>1.3968253968253967</v>
      </c>
      <c r="O197" s="82">
        <v>1.1547619047619047</v>
      </c>
    </row>
    <row r="198" spans="1:15" x14ac:dyDescent="0.25">
      <c r="A198" s="114"/>
      <c r="B198" s="3" t="s">
        <v>186</v>
      </c>
      <c r="C198" s="3">
        <v>550</v>
      </c>
      <c r="D198" s="9"/>
      <c r="E198" s="81"/>
      <c r="F198" s="81">
        <v>19</v>
      </c>
      <c r="G198" s="4">
        <v>5.0000000000000001E-3</v>
      </c>
      <c r="H198" s="3" t="s">
        <v>141</v>
      </c>
      <c r="I198" s="3">
        <v>20</v>
      </c>
      <c r="J198" s="9">
        <v>25</v>
      </c>
      <c r="K198" s="3">
        <v>14</v>
      </c>
      <c r="L198" s="6">
        <v>126</v>
      </c>
      <c r="M198" s="6">
        <v>42</v>
      </c>
      <c r="N198" s="6">
        <v>1.5120634920634921</v>
      </c>
      <c r="O198" s="82">
        <v>1.3552380952380954</v>
      </c>
    </row>
    <row r="199" spans="1:15" x14ac:dyDescent="0.25">
      <c r="A199" s="114"/>
      <c r="B199" s="3" t="s">
        <v>186</v>
      </c>
      <c r="C199" s="3">
        <v>550</v>
      </c>
      <c r="D199" s="9"/>
      <c r="E199" s="81"/>
      <c r="F199" s="81">
        <v>19</v>
      </c>
      <c r="G199" s="4">
        <v>0.01</v>
      </c>
      <c r="H199" s="3" t="s">
        <v>3</v>
      </c>
      <c r="I199" s="3">
        <v>20</v>
      </c>
      <c r="J199" s="9">
        <v>25</v>
      </c>
      <c r="K199" s="3">
        <v>14</v>
      </c>
      <c r="L199" s="6">
        <v>126</v>
      </c>
      <c r="M199" s="6">
        <v>42</v>
      </c>
      <c r="N199" s="6">
        <v>1.6349206349206349</v>
      </c>
      <c r="O199" s="82">
        <v>1.2142857142857142</v>
      </c>
    </row>
    <row r="200" spans="1:15" x14ac:dyDescent="0.25">
      <c r="A200" s="114"/>
      <c r="B200" s="3" t="s">
        <v>186</v>
      </c>
      <c r="C200" s="3">
        <v>550</v>
      </c>
      <c r="D200" s="9"/>
      <c r="E200" s="81"/>
      <c r="F200" s="81">
        <v>19</v>
      </c>
      <c r="G200" s="4">
        <v>1.4999999999999999E-2</v>
      </c>
      <c r="H200" s="3" t="s">
        <v>3</v>
      </c>
      <c r="I200" s="3">
        <v>20</v>
      </c>
      <c r="J200" s="9">
        <v>25</v>
      </c>
      <c r="K200" s="3">
        <v>14</v>
      </c>
      <c r="L200" s="6">
        <v>126</v>
      </c>
      <c r="M200" s="6">
        <v>42</v>
      </c>
      <c r="N200" s="6">
        <v>1.5714285714285714</v>
      </c>
      <c r="O200" s="82">
        <v>1.1666666666666667</v>
      </c>
    </row>
    <row r="201" spans="1:15" x14ac:dyDescent="0.25">
      <c r="A201" s="114"/>
      <c r="B201" s="3" t="s">
        <v>186</v>
      </c>
      <c r="C201" s="3">
        <v>550</v>
      </c>
      <c r="D201" s="9"/>
      <c r="E201" s="81"/>
      <c r="F201" s="81">
        <v>19</v>
      </c>
      <c r="G201" s="4">
        <v>0.02</v>
      </c>
      <c r="H201" s="3" t="s">
        <v>3</v>
      </c>
      <c r="I201" s="3">
        <v>20</v>
      </c>
      <c r="J201" s="9">
        <v>25</v>
      </c>
      <c r="K201" s="3">
        <v>14</v>
      </c>
      <c r="L201" s="6">
        <v>126</v>
      </c>
      <c r="M201" s="6">
        <v>42</v>
      </c>
      <c r="N201" s="6">
        <v>1.5476190476190477</v>
      </c>
      <c r="O201" s="82">
        <v>1.0238095238095237</v>
      </c>
    </row>
    <row r="202" spans="1:15" x14ac:dyDescent="0.25">
      <c r="A202" s="115"/>
      <c r="B202" s="3" t="s">
        <v>186</v>
      </c>
      <c r="C202" s="3">
        <v>550</v>
      </c>
      <c r="D202" s="9"/>
      <c r="E202" s="81"/>
      <c r="F202" s="81">
        <v>19</v>
      </c>
      <c r="G202" s="4">
        <v>0.1</v>
      </c>
      <c r="H202" s="3" t="s">
        <v>3</v>
      </c>
      <c r="I202" s="3">
        <v>20</v>
      </c>
      <c r="J202" s="9">
        <v>25</v>
      </c>
      <c r="K202" s="3">
        <v>14</v>
      </c>
      <c r="L202" s="6">
        <v>126</v>
      </c>
      <c r="M202" s="6">
        <v>42</v>
      </c>
      <c r="N202" s="6">
        <v>1.5634920634920635</v>
      </c>
      <c r="O202" s="82">
        <v>1.0476190476190477</v>
      </c>
    </row>
    <row r="203" spans="1:15" x14ac:dyDescent="0.25">
      <c r="A203" s="113" t="s">
        <v>187</v>
      </c>
      <c r="B203" s="3" t="s">
        <v>117</v>
      </c>
      <c r="C203" s="3">
        <v>3000</v>
      </c>
      <c r="D203" s="9"/>
      <c r="E203" s="81">
        <v>7.8</v>
      </c>
      <c r="F203" s="81">
        <v>7.8</v>
      </c>
      <c r="G203" s="4">
        <v>0.05</v>
      </c>
      <c r="H203" s="3" t="s">
        <v>160</v>
      </c>
      <c r="I203" s="3">
        <v>35</v>
      </c>
      <c r="J203" s="9">
        <v>25</v>
      </c>
      <c r="K203" s="5">
        <v>3</v>
      </c>
      <c r="L203" s="6">
        <v>1.68</v>
      </c>
      <c r="M203" s="6">
        <v>18.666666666666668</v>
      </c>
      <c r="N203" s="6">
        <v>1.3690476190476191</v>
      </c>
      <c r="O203" s="82">
        <v>1.0267857142857142</v>
      </c>
    </row>
    <row r="204" spans="1:15" x14ac:dyDescent="0.25">
      <c r="A204" s="114"/>
      <c r="B204" s="3" t="s">
        <v>117</v>
      </c>
      <c r="C204" s="3">
        <v>3000</v>
      </c>
      <c r="D204" s="9"/>
      <c r="E204" s="81">
        <v>7.8</v>
      </c>
      <c r="F204" s="81">
        <v>7.8</v>
      </c>
      <c r="G204" s="4">
        <v>0.15</v>
      </c>
      <c r="H204" s="3" t="s">
        <v>160</v>
      </c>
      <c r="I204" s="3">
        <v>35</v>
      </c>
      <c r="J204" s="9">
        <v>25</v>
      </c>
      <c r="K204" s="5">
        <v>3</v>
      </c>
      <c r="L204" s="6">
        <v>1.68</v>
      </c>
      <c r="M204" s="6">
        <v>18.666666666666668</v>
      </c>
      <c r="N204" s="6">
        <v>1.9107142857142858</v>
      </c>
      <c r="O204" s="82">
        <v>1.1464285714285716</v>
      </c>
    </row>
    <row r="205" spans="1:15" x14ac:dyDescent="0.25">
      <c r="A205" s="115"/>
      <c r="B205" s="3" t="s">
        <v>117</v>
      </c>
      <c r="C205" s="3">
        <v>3000</v>
      </c>
      <c r="D205" s="9"/>
      <c r="E205" s="81">
        <v>7.8</v>
      </c>
      <c r="F205" s="81">
        <v>7.8</v>
      </c>
      <c r="G205" s="4">
        <v>0.25</v>
      </c>
      <c r="H205" s="3" t="s">
        <v>160</v>
      </c>
      <c r="I205" s="3">
        <v>35</v>
      </c>
      <c r="J205" s="9">
        <v>25</v>
      </c>
      <c r="K205" s="5">
        <v>3</v>
      </c>
      <c r="L205" s="6">
        <v>1.68</v>
      </c>
      <c r="M205" s="6">
        <v>18.666666666666668</v>
      </c>
      <c r="N205" s="6">
        <v>3.2083333333333335</v>
      </c>
      <c r="O205" s="82">
        <v>1.2554347826086953</v>
      </c>
    </row>
    <row r="206" spans="1:15" x14ac:dyDescent="0.25">
      <c r="A206" s="113" t="s">
        <v>89</v>
      </c>
      <c r="B206" s="3" t="s">
        <v>19</v>
      </c>
      <c r="C206" s="3">
        <v>17.5</v>
      </c>
      <c r="D206" s="9">
        <v>1400</v>
      </c>
      <c r="E206" s="81">
        <v>7.6</v>
      </c>
      <c r="F206" s="81">
        <v>7.6</v>
      </c>
      <c r="G206" s="4">
        <v>0.1</v>
      </c>
      <c r="H206" s="3" t="s">
        <v>21</v>
      </c>
      <c r="I206" s="3">
        <v>50</v>
      </c>
      <c r="J206" s="9">
        <v>25</v>
      </c>
      <c r="K206" s="5">
        <v>2</v>
      </c>
      <c r="L206" s="6">
        <v>6576</v>
      </c>
      <c r="M206" s="6">
        <v>12.26865671641791</v>
      </c>
      <c r="N206" s="6">
        <v>1.4294403892944039</v>
      </c>
      <c r="O206" s="82">
        <v>1.0837058679799159</v>
      </c>
    </row>
    <row r="207" spans="1:15" x14ac:dyDescent="0.25">
      <c r="A207" s="114"/>
      <c r="B207" s="3" t="s">
        <v>22</v>
      </c>
      <c r="C207" s="3">
        <v>17.5</v>
      </c>
      <c r="D207" s="9">
        <v>1400</v>
      </c>
      <c r="E207" s="81">
        <v>7.6</v>
      </c>
      <c r="F207" s="81">
        <v>7.6</v>
      </c>
      <c r="G207" s="4">
        <v>0.15</v>
      </c>
      <c r="H207" s="3" t="s">
        <v>23</v>
      </c>
      <c r="I207" s="3">
        <v>50</v>
      </c>
      <c r="J207" s="9">
        <v>25</v>
      </c>
      <c r="K207" s="5">
        <v>2</v>
      </c>
      <c r="L207" s="6">
        <v>6576</v>
      </c>
      <c r="M207" s="6">
        <v>12.26865671641791</v>
      </c>
      <c r="N207" s="6">
        <v>2.2907542579075426</v>
      </c>
      <c r="O207" s="82">
        <v>1.4178340441552457</v>
      </c>
    </row>
    <row r="208" spans="1:15" x14ac:dyDescent="0.25">
      <c r="A208" s="114"/>
      <c r="B208" s="3" t="s">
        <v>22</v>
      </c>
      <c r="C208" s="3">
        <v>17.5</v>
      </c>
      <c r="D208" s="9">
        <v>1400</v>
      </c>
      <c r="E208" s="81">
        <v>7.6</v>
      </c>
      <c r="F208" s="81">
        <v>7.6</v>
      </c>
      <c r="G208" s="4">
        <v>0.2</v>
      </c>
      <c r="H208" s="3" t="s">
        <v>23</v>
      </c>
      <c r="I208" s="3">
        <v>50</v>
      </c>
      <c r="J208" s="9">
        <v>25</v>
      </c>
      <c r="K208" s="5">
        <v>2</v>
      </c>
      <c r="L208" s="6">
        <v>6576</v>
      </c>
      <c r="M208" s="6">
        <v>12.26865671641791</v>
      </c>
      <c r="N208" s="6">
        <v>3.2343369829683697</v>
      </c>
      <c r="O208" s="82">
        <v>1.5561980456652122</v>
      </c>
    </row>
    <row r="209" spans="1:15" x14ac:dyDescent="0.25">
      <c r="A209" s="115"/>
      <c r="B209" s="3" t="s">
        <v>24</v>
      </c>
      <c r="C209" s="3">
        <v>17.5</v>
      </c>
      <c r="D209" s="9">
        <v>1400</v>
      </c>
      <c r="E209" s="81">
        <v>7.6</v>
      </c>
      <c r="F209" s="81">
        <v>7.6</v>
      </c>
      <c r="G209" s="4">
        <v>0.2</v>
      </c>
      <c r="H209" s="3" t="s">
        <v>23</v>
      </c>
      <c r="I209" s="3">
        <v>50</v>
      </c>
      <c r="J209" s="9">
        <v>25</v>
      </c>
      <c r="K209" s="5">
        <v>2</v>
      </c>
      <c r="L209" s="6">
        <v>6576</v>
      </c>
      <c r="M209" s="6">
        <v>12.26865671641791</v>
      </c>
      <c r="N209" s="6">
        <v>1.1414233576642336</v>
      </c>
      <c r="O209" s="82">
        <v>0.76284653330178209</v>
      </c>
    </row>
    <row r="210" spans="1:15" x14ac:dyDescent="0.25">
      <c r="A210" s="113" t="s">
        <v>188</v>
      </c>
      <c r="B210" s="5" t="s">
        <v>29</v>
      </c>
      <c r="C210" s="5">
        <v>80</v>
      </c>
      <c r="D210" s="9">
        <v>1350</v>
      </c>
      <c r="E210" s="81">
        <v>11.6</v>
      </c>
      <c r="F210" s="81">
        <v>3.4</v>
      </c>
      <c r="G210" s="8">
        <v>0.1</v>
      </c>
      <c r="H210" s="5" t="s">
        <v>189</v>
      </c>
      <c r="I210" s="9"/>
      <c r="J210" s="9">
        <v>35</v>
      </c>
      <c r="K210" s="10">
        <v>20</v>
      </c>
      <c r="L210" s="6">
        <v>2.2999999999999998</v>
      </c>
      <c r="M210" s="6">
        <v>25.555555555555554</v>
      </c>
      <c r="N210" s="6">
        <v>1.2173913043478262</v>
      </c>
      <c r="O210" s="82">
        <v>0.78260869565217384</v>
      </c>
    </row>
    <row r="211" spans="1:15" x14ac:dyDescent="0.25">
      <c r="A211" s="114"/>
      <c r="B211" s="5" t="s">
        <v>29</v>
      </c>
      <c r="C211" s="5">
        <v>80</v>
      </c>
      <c r="D211" s="9">
        <v>1350</v>
      </c>
      <c r="E211" s="81">
        <v>11.6</v>
      </c>
      <c r="F211" s="81">
        <v>3.4</v>
      </c>
      <c r="G211" s="8">
        <v>0.2</v>
      </c>
      <c r="H211" s="5" t="s">
        <v>189</v>
      </c>
      <c r="I211" s="9"/>
      <c r="J211" s="9">
        <v>35</v>
      </c>
      <c r="K211" s="10">
        <v>20</v>
      </c>
      <c r="L211" s="6">
        <v>2.2999999999999998</v>
      </c>
      <c r="M211" s="6">
        <v>25.555555555555554</v>
      </c>
      <c r="N211" s="6">
        <v>1.665217391304348</v>
      </c>
      <c r="O211" s="82">
        <v>0.83260869565217399</v>
      </c>
    </row>
    <row r="212" spans="1:15" x14ac:dyDescent="0.25">
      <c r="A212" s="114"/>
      <c r="B212" s="5" t="s">
        <v>29</v>
      </c>
      <c r="C212" s="5">
        <v>80</v>
      </c>
      <c r="D212" s="9">
        <v>1350</v>
      </c>
      <c r="E212" s="81">
        <v>11.6</v>
      </c>
      <c r="F212" s="81">
        <v>3.4</v>
      </c>
      <c r="G212" s="8">
        <v>0.3</v>
      </c>
      <c r="H212" s="5" t="s">
        <v>189</v>
      </c>
      <c r="I212" s="9"/>
      <c r="J212" s="9">
        <v>35</v>
      </c>
      <c r="K212" s="10">
        <v>20</v>
      </c>
      <c r="L212" s="6">
        <v>2.2999999999999998</v>
      </c>
      <c r="M212" s="6">
        <v>25.555555555555554</v>
      </c>
      <c r="N212" s="6">
        <v>2.2739130434782613</v>
      </c>
      <c r="O212" s="82">
        <v>0.6201581027667985</v>
      </c>
    </row>
    <row r="213" spans="1:15" x14ac:dyDescent="0.25">
      <c r="A213" s="114"/>
      <c r="B213" s="5" t="s">
        <v>29</v>
      </c>
      <c r="C213" s="5">
        <v>80</v>
      </c>
      <c r="D213" s="9">
        <v>1350</v>
      </c>
      <c r="E213" s="81">
        <v>11.6</v>
      </c>
      <c r="F213" s="81">
        <v>3.4</v>
      </c>
      <c r="G213" s="8">
        <v>0.1</v>
      </c>
      <c r="H213" s="5" t="s">
        <v>190</v>
      </c>
      <c r="I213" s="9"/>
      <c r="J213" s="9">
        <v>35</v>
      </c>
      <c r="K213" s="10">
        <v>20</v>
      </c>
      <c r="L213" s="6">
        <v>2.2999999999999998</v>
      </c>
      <c r="M213" s="6">
        <v>25.555555555555554</v>
      </c>
      <c r="N213" s="6">
        <v>2.9130434782608701</v>
      </c>
      <c r="O213" s="82">
        <v>0.72826086956521741</v>
      </c>
    </row>
    <row r="214" spans="1:15" x14ac:dyDescent="0.25">
      <c r="A214" s="114"/>
      <c r="B214" s="5" t="s">
        <v>29</v>
      </c>
      <c r="C214" s="5">
        <v>80</v>
      </c>
      <c r="D214" s="9">
        <v>1350</v>
      </c>
      <c r="E214" s="81">
        <v>11.6</v>
      </c>
      <c r="F214" s="81">
        <v>3.4</v>
      </c>
      <c r="G214" s="8">
        <v>0.2</v>
      </c>
      <c r="H214" s="5" t="s">
        <v>190</v>
      </c>
      <c r="I214" s="9"/>
      <c r="J214" s="9">
        <v>35</v>
      </c>
      <c r="K214" s="10">
        <v>20</v>
      </c>
      <c r="L214" s="6">
        <v>2.2999999999999998</v>
      </c>
      <c r="M214" s="6">
        <v>25.555555555555554</v>
      </c>
      <c r="N214" s="6">
        <v>3.9130434782608701</v>
      </c>
      <c r="O214" s="82">
        <v>0.55027173913043481</v>
      </c>
    </row>
    <row r="215" spans="1:15" x14ac:dyDescent="0.25">
      <c r="A215" s="114"/>
      <c r="B215" s="5" t="s">
        <v>29</v>
      </c>
      <c r="C215" s="5">
        <v>80</v>
      </c>
      <c r="D215" s="9">
        <v>1350</v>
      </c>
      <c r="E215" s="81">
        <v>11.6</v>
      </c>
      <c r="F215" s="81">
        <v>3.4</v>
      </c>
      <c r="G215" s="8">
        <v>0.3</v>
      </c>
      <c r="H215" s="5" t="s">
        <v>190</v>
      </c>
      <c r="I215" s="9"/>
      <c r="J215" s="9">
        <v>35</v>
      </c>
      <c r="K215" s="10">
        <v>20</v>
      </c>
      <c r="L215" s="6">
        <v>2.2999999999999998</v>
      </c>
      <c r="M215" s="6">
        <v>25.555555555555554</v>
      </c>
      <c r="N215" s="6">
        <v>23.434782608695652</v>
      </c>
      <c r="O215" s="82">
        <v>0.4421657095980312</v>
      </c>
    </row>
    <row r="216" spans="1:15" x14ac:dyDescent="0.25">
      <c r="A216" s="114"/>
      <c r="B216" s="5" t="s">
        <v>29</v>
      </c>
      <c r="C216" s="5">
        <v>80</v>
      </c>
      <c r="D216" s="9">
        <v>1350</v>
      </c>
      <c r="E216" s="81">
        <v>11.6</v>
      </c>
      <c r="F216" s="81">
        <v>3.4</v>
      </c>
      <c r="G216" s="8">
        <v>0.1</v>
      </c>
      <c r="H216" s="5" t="s">
        <v>191</v>
      </c>
      <c r="I216" s="9"/>
      <c r="J216" s="9">
        <v>35</v>
      </c>
      <c r="K216" s="10">
        <v>20</v>
      </c>
      <c r="L216" s="6">
        <v>2.2999999999999998</v>
      </c>
      <c r="M216" s="6">
        <v>25.555555555555554</v>
      </c>
      <c r="N216" s="6">
        <v>26.173913043478265</v>
      </c>
      <c r="O216" s="82">
        <v>0.51209829867674872</v>
      </c>
    </row>
    <row r="217" spans="1:15" x14ac:dyDescent="0.25">
      <c r="A217" s="115"/>
      <c r="B217" s="5" t="s">
        <v>29</v>
      </c>
      <c r="C217" s="5">
        <v>80</v>
      </c>
      <c r="D217" s="9">
        <v>1350</v>
      </c>
      <c r="E217" s="81">
        <v>11.6</v>
      </c>
      <c r="F217" s="81">
        <v>3.4</v>
      </c>
      <c r="G217" s="8">
        <v>0.2</v>
      </c>
      <c r="H217" s="5" t="s">
        <v>191</v>
      </c>
      <c r="I217" s="9"/>
      <c r="J217" s="9">
        <v>35</v>
      </c>
      <c r="K217" s="10">
        <v>20</v>
      </c>
      <c r="L217" s="6">
        <v>2.2999999999999998</v>
      </c>
      <c r="M217" s="6">
        <v>25.555555555555554</v>
      </c>
      <c r="N217" s="6">
        <v>39.04347826086957</v>
      </c>
      <c r="O217" s="82">
        <v>0.55776397515527953</v>
      </c>
    </row>
    <row r="218" spans="1:15" x14ac:dyDescent="0.25">
      <c r="A218" s="113" t="s">
        <v>192</v>
      </c>
      <c r="B218" s="5" t="s">
        <v>29</v>
      </c>
      <c r="C218" s="5">
        <v>80</v>
      </c>
      <c r="D218" s="9">
        <v>1350</v>
      </c>
      <c r="E218" s="81">
        <v>11.6</v>
      </c>
      <c r="F218" s="81">
        <v>3.4</v>
      </c>
      <c r="G218" s="8">
        <v>0.1</v>
      </c>
      <c r="H218" s="5" t="s">
        <v>193</v>
      </c>
      <c r="I218" s="9"/>
      <c r="J218" s="9">
        <v>30</v>
      </c>
      <c r="K218" s="5">
        <v>1</v>
      </c>
      <c r="L218" s="6">
        <v>5</v>
      </c>
      <c r="M218" s="6">
        <v>25</v>
      </c>
      <c r="N218" s="6">
        <v>1.4</v>
      </c>
      <c r="O218" s="82">
        <v>0.93333333333333346</v>
      </c>
    </row>
    <row r="219" spans="1:15" x14ac:dyDescent="0.25">
      <c r="A219" s="114"/>
      <c r="B219" s="5" t="s">
        <v>29</v>
      </c>
      <c r="C219" s="5">
        <v>80</v>
      </c>
      <c r="D219" s="9">
        <v>1350</v>
      </c>
      <c r="E219" s="81">
        <v>11.6</v>
      </c>
      <c r="F219" s="81">
        <v>3.4</v>
      </c>
      <c r="G219" s="8">
        <v>0.2</v>
      </c>
      <c r="H219" s="5" t="s">
        <v>193</v>
      </c>
      <c r="I219" s="9"/>
      <c r="J219" s="9">
        <v>30</v>
      </c>
      <c r="K219" s="5">
        <v>1</v>
      </c>
      <c r="L219" s="6">
        <v>5</v>
      </c>
      <c r="M219" s="6">
        <v>25</v>
      </c>
      <c r="N219" s="6">
        <v>3.6</v>
      </c>
      <c r="O219" s="82">
        <v>1.0285714285714287</v>
      </c>
    </row>
    <row r="220" spans="1:15" x14ac:dyDescent="0.25">
      <c r="A220" s="115"/>
      <c r="B220" s="5" t="s">
        <v>29</v>
      </c>
      <c r="C220" s="5">
        <v>80</v>
      </c>
      <c r="D220" s="9">
        <v>1350</v>
      </c>
      <c r="E220" s="81">
        <v>11.6</v>
      </c>
      <c r="F220" s="81">
        <v>3.4</v>
      </c>
      <c r="G220" s="8">
        <v>0.3</v>
      </c>
      <c r="H220" s="5" t="s">
        <v>193</v>
      </c>
      <c r="I220" s="9"/>
      <c r="J220" s="9">
        <v>30</v>
      </c>
      <c r="K220" s="5">
        <v>1</v>
      </c>
      <c r="L220" s="6">
        <v>5</v>
      </c>
      <c r="M220" s="6">
        <v>25</v>
      </c>
      <c r="N220" s="6">
        <v>10</v>
      </c>
      <c r="O220" s="82">
        <v>0.95238095238095244</v>
      </c>
    </row>
    <row r="221" spans="1:15" x14ac:dyDescent="0.25">
      <c r="A221" s="113" t="s">
        <v>194</v>
      </c>
      <c r="B221" s="5" t="s">
        <v>29</v>
      </c>
      <c r="C221" s="5">
        <v>80</v>
      </c>
      <c r="D221" s="9">
        <v>1350</v>
      </c>
      <c r="E221" s="81">
        <v>11.6</v>
      </c>
      <c r="F221" s="81">
        <v>3.4</v>
      </c>
      <c r="G221" s="8">
        <v>0.1</v>
      </c>
      <c r="H221" s="5" t="s">
        <v>195</v>
      </c>
      <c r="I221" s="9">
        <v>125</v>
      </c>
      <c r="J221" s="9">
        <v>35</v>
      </c>
      <c r="K221" s="5"/>
      <c r="L221" s="6">
        <v>130</v>
      </c>
      <c r="M221" s="6">
        <v>20</v>
      </c>
      <c r="N221" s="6">
        <v>2.4615384615384617</v>
      </c>
      <c r="O221" s="82">
        <v>1</v>
      </c>
    </row>
    <row r="222" spans="1:15" x14ac:dyDescent="0.25">
      <c r="A222" s="114"/>
      <c r="B222" s="5" t="s">
        <v>29</v>
      </c>
      <c r="C222" s="5">
        <v>80</v>
      </c>
      <c r="D222" s="9">
        <v>1350</v>
      </c>
      <c r="E222" s="81">
        <v>11.6</v>
      </c>
      <c r="F222" s="81">
        <v>3.4</v>
      </c>
      <c r="G222" s="8">
        <v>0.2</v>
      </c>
      <c r="H222" s="5" t="s">
        <v>195</v>
      </c>
      <c r="I222" s="9">
        <v>125</v>
      </c>
      <c r="J222" s="9">
        <v>35</v>
      </c>
      <c r="K222" s="5"/>
      <c r="L222" s="6">
        <v>130</v>
      </c>
      <c r="M222" s="6">
        <v>20</v>
      </c>
      <c r="N222" s="6">
        <v>3.8461538461538463</v>
      </c>
      <c r="O222" s="82">
        <v>0.85</v>
      </c>
    </row>
    <row r="223" spans="1:15" x14ac:dyDescent="0.25">
      <c r="A223" s="114"/>
      <c r="B223" s="5" t="s">
        <v>163</v>
      </c>
      <c r="C223" s="5">
        <v>80</v>
      </c>
      <c r="D223" s="9">
        <v>1350</v>
      </c>
      <c r="E223" s="81">
        <v>11.6</v>
      </c>
      <c r="F223" s="81">
        <v>3.4</v>
      </c>
      <c r="G223" s="8">
        <v>0.3</v>
      </c>
      <c r="H223" s="5" t="s">
        <v>195</v>
      </c>
      <c r="I223" s="9">
        <v>125</v>
      </c>
      <c r="J223" s="9">
        <v>35</v>
      </c>
      <c r="K223" s="5"/>
      <c r="L223" s="6">
        <v>130</v>
      </c>
      <c r="M223" s="6">
        <v>20</v>
      </c>
      <c r="N223" s="6">
        <v>5.5384615384615383</v>
      </c>
      <c r="O223" s="82">
        <v>0.85</v>
      </c>
    </row>
    <row r="224" spans="1:15" x14ac:dyDescent="0.25">
      <c r="A224" s="114"/>
      <c r="B224" s="5" t="s">
        <v>163</v>
      </c>
      <c r="C224" s="5">
        <v>80</v>
      </c>
      <c r="D224" s="9">
        <v>1350</v>
      </c>
      <c r="E224" s="81">
        <v>11.6</v>
      </c>
      <c r="F224" s="81">
        <v>3.4</v>
      </c>
      <c r="G224" s="8">
        <v>0.5</v>
      </c>
      <c r="H224" s="5" t="s">
        <v>195</v>
      </c>
      <c r="I224" s="9">
        <v>125</v>
      </c>
      <c r="J224" s="9">
        <v>35</v>
      </c>
      <c r="K224" s="5"/>
      <c r="L224" s="6">
        <v>130</v>
      </c>
      <c r="M224" s="6">
        <v>20</v>
      </c>
      <c r="N224" s="6">
        <v>10</v>
      </c>
      <c r="O224" s="82">
        <v>0.6</v>
      </c>
    </row>
    <row r="225" spans="1:15" x14ac:dyDescent="0.25">
      <c r="A225" s="114"/>
      <c r="B225" s="5" t="s">
        <v>163</v>
      </c>
      <c r="C225" s="5">
        <v>80</v>
      </c>
      <c r="D225" s="9">
        <v>1350</v>
      </c>
      <c r="E225" s="81">
        <v>11.6</v>
      </c>
      <c r="F225" s="81">
        <v>3.4</v>
      </c>
      <c r="G225" s="8">
        <v>0.1</v>
      </c>
      <c r="H225" s="120" t="s">
        <v>196</v>
      </c>
      <c r="I225" s="9">
        <v>125</v>
      </c>
      <c r="J225" s="9">
        <v>35</v>
      </c>
      <c r="K225" s="5"/>
      <c r="L225" s="6">
        <v>330</v>
      </c>
      <c r="M225" s="6">
        <v>17.368421052631579</v>
      </c>
      <c r="N225" s="6">
        <v>1.696969696969697</v>
      </c>
      <c r="O225" s="82">
        <v>1.1118077324973876</v>
      </c>
    </row>
    <row r="226" spans="1:15" x14ac:dyDescent="0.25">
      <c r="A226" s="115"/>
      <c r="B226" s="5" t="s">
        <v>163</v>
      </c>
      <c r="C226" s="5">
        <v>80</v>
      </c>
      <c r="D226" s="9">
        <v>1350</v>
      </c>
      <c r="E226" s="81">
        <v>11.6</v>
      </c>
      <c r="F226" s="81">
        <v>3.4</v>
      </c>
      <c r="G226" s="8">
        <v>0.2</v>
      </c>
      <c r="H226" s="121"/>
      <c r="I226" s="9">
        <v>125</v>
      </c>
      <c r="J226" s="9">
        <v>35</v>
      </c>
      <c r="K226" s="5"/>
      <c r="L226" s="6">
        <v>330</v>
      </c>
      <c r="M226" s="6">
        <v>17.368421052631579</v>
      </c>
      <c r="N226" s="6">
        <v>2.5454545454545454</v>
      </c>
      <c r="O226" s="82">
        <v>0.93006993006993</v>
      </c>
    </row>
    <row r="227" spans="1:15" x14ac:dyDescent="0.25">
      <c r="A227" s="113" t="s">
        <v>197</v>
      </c>
      <c r="B227" s="5" t="s">
        <v>29</v>
      </c>
      <c r="C227" s="5">
        <v>80</v>
      </c>
      <c r="D227" s="9">
        <v>1350</v>
      </c>
      <c r="E227" s="81">
        <v>11.6</v>
      </c>
      <c r="F227" s="81">
        <v>3.4</v>
      </c>
      <c r="G227" s="8">
        <v>0.05</v>
      </c>
      <c r="H227" s="5" t="s">
        <v>198</v>
      </c>
      <c r="I227" s="9">
        <v>60</v>
      </c>
      <c r="J227" s="9">
        <v>25</v>
      </c>
      <c r="K227" s="5">
        <v>3</v>
      </c>
      <c r="L227" s="6">
        <v>65</v>
      </c>
      <c r="M227" s="6">
        <v>11.206896551724139</v>
      </c>
      <c r="N227" s="6">
        <v>1.2</v>
      </c>
      <c r="O227" s="82">
        <v>1.0545454545454545</v>
      </c>
    </row>
    <row r="228" spans="1:15" x14ac:dyDescent="0.25">
      <c r="A228" s="114"/>
      <c r="B228" s="5" t="s">
        <v>29</v>
      </c>
      <c r="C228" s="5">
        <v>80</v>
      </c>
      <c r="D228" s="9">
        <v>1350</v>
      </c>
      <c r="E228" s="81">
        <v>11.6</v>
      </c>
      <c r="F228" s="81">
        <v>3.4</v>
      </c>
      <c r="G228" s="8">
        <v>0.1</v>
      </c>
      <c r="H228" s="5" t="s">
        <v>198</v>
      </c>
      <c r="I228" s="9">
        <v>60</v>
      </c>
      <c r="J228" s="9">
        <v>25</v>
      </c>
      <c r="K228" s="5">
        <v>3</v>
      </c>
      <c r="L228" s="6">
        <v>65</v>
      </c>
      <c r="M228" s="6">
        <v>11.206896551724139</v>
      </c>
      <c r="N228" s="6">
        <v>1.323076923076923</v>
      </c>
      <c r="O228" s="82">
        <v>1.037006237006237</v>
      </c>
    </row>
    <row r="229" spans="1:15" x14ac:dyDescent="0.25">
      <c r="A229" s="114"/>
      <c r="B229" s="5" t="s">
        <v>163</v>
      </c>
      <c r="C229" s="5">
        <v>80</v>
      </c>
      <c r="D229" s="9">
        <v>1350</v>
      </c>
      <c r="E229" s="81">
        <v>11.6</v>
      </c>
      <c r="F229" s="81">
        <v>3.4</v>
      </c>
      <c r="G229" s="8">
        <v>0.2</v>
      </c>
      <c r="H229" s="5" t="s">
        <v>199</v>
      </c>
      <c r="I229" s="9">
        <v>60</v>
      </c>
      <c r="J229" s="9">
        <v>25</v>
      </c>
      <c r="K229" s="5">
        <v>3</v>
      </c>
      <c r="L229" s="6">
        <v>65</v>
      </c>
      <c r="M229" s="6">
        <v>11.206896551724139</v>
      </c>
      <c r="N229" s="6">
        <v>1.4</v>
      </c>
      <c r="O229" s="82">
        <v>1.0684210526315789</v>
      </c>
    </row>
    <row r="230" spans="1:15" x14ac:dyDescent="0.25">
      <c r="A230" s="114"/>
      <c r="B230" s="5" t="s">
        <v>163</v>
      </c>
      <c r="C230" s="5">
        <v>80</v>
      </c>
      <c r="D230" s="9">
        <v>1350</v>
      </c>
      <c r="E230" s="81">
        <v>11.6</v>
      </c>
      <c r="F230" s="81">
        <v>3.4</v>
      </c>
      <c r="G230" s="8">
        <v>0.3</v>
      </c>
      <c r="H230" s="5" t="s">
        <v>199</v>
      </c>
      <c r="I230" s="9">
        <v>60</v>
      </c>
      <c r="J230" s="9">
        <v>25</v>
      </c>
      <c r="K230" s="5">
        <v>3</v>
      </c>
      <c r="L230" s="6">
        <v>65</v>
      </c>
      <c r="M230" s="6">
        <v>11.206896551724139</v>
      </c>
      <c r="N230" s="6">
        <v>1.523076923076923</v>
      </c>
      <c r="O230" s="82">
        <v>1.0772983114446528</v>
      </c>
    </row>
    <row r="231" spans="1:15" x14ac:dyDescent="0.25">
      <c r="A231" s="114"/>
      <c r="B231" s="5" t="s">
        <v>163</v>
      </c>
      <c r="C231" s="5">
        <v>80</v>
      </c>
      <c r="D231" s="9">
        <v>1350</v>
      </c>
      <c r="E231" s="81">
        <v>11.6</v>
      </c>
      <c r="F231" s="81">
        <v>3.4</v>
      </c>
      <c r="G231" s="8">
        <v>0.05</v>
      </c>
      <c r="H231" s="5" t="s">
        <v>199</v>
      </c>
      <c r="I231" s="9">
        <v>60</v>
      </c>
      <c r="J231" s="9">
        <v>25</v>
      </c>
      <c r="K231" s="5">
        <v>3</v>
      </c>
      <c r="L231" s="6">
        <v>65</v>
      </c>
      <c r="M231" s="6">
        <v>11.206896551724139</v>
      </c>
      <c r="N231" s="6">
        <v>1.2615384615384615</v>
      </c>
      <c r="O231" s="82">
        <v>1.2401564537157754</v>
      </c>
    </row>
    <row r="232" spans="1:15" x14ac:dyDescent="0.25">
      <c r="A232" s="114"/>
      <c r="B232" s="5" t="s">
        <v>163</v>
      </c>
      <c r="C232" s="5">
        <v>80</v>
      </c>
      <c r="D232" s="9">
        <v>1350</v>
      </c>
      <c r="E232" s="81">
        <v>11.6</v>
      </c>
      <c r="F232" s="81">
        <v>3.4</v>
      </c>
      <c r="G232" s="8">
        <v>0.1</v>
      </c>
      <c r="H232" s="5" t="s">
        <v>199</v>
      </c>
      <c r="I232" s="9">
        <v>60</v>
      </c>
      <c r="J232" s="9">
        <v>25</v>
      </c>
      <c r="K232" s="5">
        <v>3</v>
      </c>
      <c r="L232" s="6">
        <v>65</v>
      </c>
      <c r="M232" s="6">
        <v>11.206896551724139</v>
      </c>
      <c r="N232" s="6">
        <v>1.8153846153846154</v>
      </c>
      <c r="O232" s="82">
        <v>1.4829902491874323</v>
      </c>
    </row>
    <row r="233" spans="1:15" x14ac:dyDescent="0.25">
      <c r="A233" s="114"/>
      <c r="B233" s="5" t="s">
        <v>163</v>
      </c>
      <c r="C233" s="5">
        <v>80</v>
      </c>
      <c r="D233" s="9">
        <v>1350</v>
      </c>
      <c r="E233" s="81">
        <v>11.6</v>
      </c>
      <c r="F233" s="81">
        <v>3.4</v>
      </c>
      <c r="G233" s="8">
        <v>0.2</v>
      </c>
      <c r="H233" s="5" t="s">
        <v>199</v>
      </c>
      <c r="I233" s="9">
        <v>60</v>
      </c>
      <c r="J233" s="9">
        <v>25</v>
      </c>
      <c r="K233" s="5">
        <v>3</v>
      </c>
      <c r="L233" s="6">
        <v>65</v>
      </c>
      <c r="M233" s="6">
        <v>11.206896551724139</v>
      </c>
      <c r="N233" s="6">
        <v>2.5384615384615383</v>
      </c>
      <c r="O233" s="82">
        <v>1.6003344481605351</v>
      </c>
    </row>
    <row r="234" spans="1:15" x14ac:dyDescent="0.25">
      <c r="A234" s="115"/>
      <c r="B234" s="5" t="s">
        <v>163</v>
      </c>
      <c r="C234" s="5">
        <v>80</v>
      </c>
      <c r="D234" s="9">
        <v>1350</v>
      </c>
      <c r="E234" s="81">
        <v>11.6</v>
      </c>
      <c r="F234" s="81">
        <v>3.4</v>
      </c>
      <c r="G234" s="8">
        <v>0.3</v>
      </c>
      <c r="H234" s="5" t="s">
        <v>199</v>
      </c>
      <c r="I234" s="9">
        <v>60</v>
      </c>
      <c r="J234" s="9">
        <v>25</v>
      </c>
      <c r="K234" s="5">
        <v>3</v>
      </c>
      <c r="L234" s="6">
        <v>65</v>
      </c>
      <c r="M234" s="6">
        <v>11.206896551724139</v>
      </c>
      <c r="N234" s="6">
        <v>3</v>
      </c>
      <c r="O234" s="82">
        <v>1.6730769230769229</v>
      </c>
    </row>
    <row r="235" spans="1:15" x14ac:dyDescent="0.25">
      <c r="A235" s="113" t="s">
        <v>200</v>
      </c>
      <c r="B235" s="5" t="s">
        <v>29</v>
      </c>
      <c r="C235" s="5">
        <v>80</v>
      </c>
      <c r="D235" s="9">
        <v>1350</v>
      </c>
      <c r="E235" s="81">
        <v>11.6</v>
      </c>
      <c r="F235" s="81">
        <v>3.4</v>
      </c>
      <c r="G235" s="8">
        <v>0.1</v>
      </c>
      <c r="H235" s="120" t="s">
        <v>201</v>
      </c>
      <c r="I235" s="9">
        <v>60</v>
      </c>
      <c r="J235" s="9">
        <v>35</v>
      </c>
      <c r="K235" s="5">
        <v>1</v>
      </c>
      <c r="L235" s="6">
        <v>117</v>
      </c>
      <c r="M235" s="6">
        <v>50.869565217391312</v>
      </c>
      <c r="N235" s="6">
        <v>1.641025641025641</v>
      </c>
      <c r="O235" s="82">
        <v>0.85780885780885763</v>
      </c>
    </row>
    <row r="236" spans="1:15" x14ac:dyDescent="0.25">
      <c r="A236" s="114"/>
      <c r="B236" s="5" t="s">
        <v>29</v>
      </c>
      <c r="C236" s="5">
        <v>80</v>
      </c>
      <c r="D236" s="9">
        <v>1350</v>
      </c>
      <c r="E236" s="81">
        <v>11.6</v>
      </c>
      <c r="F236" s="81">
        <v>3.4</v>
      </c>
      <c r="G236" s="8">
        <v>0.1</v>
      </c>
      <c r="H236" s="122"/>
      <c r="I236" s="9">
        <v>60</v>
      </c>
      <c r="J236" s="9">
        <v>35</v>
      </c>
      <c r="K236" s="5">
        <v>1</v>
      </c>
      <c r="L236" s="6">
        <v>144</v>
      </c>
      <c r="M236" s="6">
        <v>32.727272727272727</v>
      </c>
      <c r="N236" s="6">
        <v>1.5486111111111112</v>
      </c>
      <c r="O236" s="82">
        <v>0.90851851851851861</v>
      </c>
    </row>
    <row r="237" spans="1:15" x14ac:dyDescent="0.25">
      <c r="A237" s="114"/>
      <c r="B237" s="5" t="s">
        <v>163</v>
      </c>
      <c r="C237" s="5">
        <v>80</v>
      </c>
      <c r="D237" s="9">
        <v>1350</v>
      </c>
      <c r="E237" s="81">
        <v>11.6</v>
      </c>
      <c r="F237" s="81">
        <v>3.4</v>
      </c>
      <c r="G237" s="8">
        <v>0.1</v>
      </c>
      <c r="H237" s="122"/>
      <c r="I237" s="9">
        <v>60</v>
      </c>
      <c r="J237" s="9">
        <v>35</v>
      </c>
      <c r="K237" s="5">
        <v>1</v>
      </c>
      <c r="L237" s="6">
        <v>233</v>
      </c>
      <c r="M237" s="6">
        <v>33.768115942028984</v>
      </c>
      <c r="N237" s="6">
        <v>1.5321888412017168</v>
      </c>
      <c r="O237" s="82">
        <v>0.99736820795206105</v>
      </c>
    </row>
    <row r="238" spans="1:15" x14ac:dyDescent="0.25">
      <c r="A238" s="114"/>
      <c r="B238" s="5" t="s">
        <v>163</v>
      </c>
      <c r="C238" s="5">
        <v>80</v>
      </c>
      <c r="D238" s="9">
        <v>1350</v>
      </c>
      <c r="E238" s="81">
        <v>11.6</v>
      </c>
      <c r="F238" s="81">
        <v>3.4</v>
      </c>
      <c r="G238" s="8">
        <v>0.1</v>
      </c>
      <c r="H238" s="122"/>
      <c r="I238" s="9">
        <v>60</v>
      </c>
      <c r="J238" s="9">
        <v>35</v>
      </c>
      <c r="K238" s="5">
        <v>1</v>
      </c>
      <c r="L238" s="6">
        <v>304</v>
      </c>
      <c r="M238" s="6">
        <v>23.937007874015748</v>
      </c>
      <c r="N238" s="6">
        <v>1.3914473684210527</v>
      </c>
      <c r="O238" s="82">
        <v>1.0040557715311003</v>
      </c>
    </row>
    <row r="239" spans="1:15" x14ac:dyDescent="0.25">
      <c r="A239" s="114"/>
      <c r="B239" s="5" t="s">
        <v>163</v>
      </c>
      <c r="C239" s="5">
        <v>80</v>
      </c>
      <c r="D239" s="9">
        <v>1350</v>
      </c>
      <c r="E239" s="81">
        <v>11.6</v>
      </c>
      <c r="F239" s="81">
        <v>3.4</v>
      </c>
      <c r="G239" s="8">
        <v>0.1</v>
      </c>
      <c r="H239" s="122"/>
      <c r="I239" s="9">
        <v>60</v>
      </c>
      <c r="J239" s="9">
        <v>35</v>
      </c>
      <c r="K239" s="5">
        <v>1</v>
      </c>
      <c r="L239" s="6">
        <v>413</v>
      </c>
      <c r="M239" s="6">
        <v>22.445652173913047</v>
      </c>
      <c r="N239" s="6">
        <v>1.1210653753026634</v>
      </c>
      <c r="O239" s="82">
        <v>1.1923469887612141</v>
      </c>
    </row>
    <row r="240" spans="1:15" x14ac:dyDescent="0.25">
      <c r="A240" s="114"/>
      <c r="B240" s="5" t="s">
        <v>163</v>
      </c>
      <c r="C240" s="5">
        <v>80</v>
      </c>
      <c r="D240" s="9">
        <v>1350</v>
      </c>
      <c r="E240" s="81">
        <v>11.6</v>
      </c>
      <c r="F240" s="81">
        <v>3.4</v>
      </c>
      <c r="G240" s="8">
        <v>0.2</v>
      </c>
      <c r="H240" s="122"/>
      <c r="I240" s="9">
        <v>60</v>
      </c>
      <c r="J240" s="9">
        <v>35</v>
      </c>
      <c r="K240" s="5">
        <v>1</v>
      </c>
      <c r="L240" s="6">
        <v>117</v>
      </c>
      <c r="M240" s="6">
        <v>50.869565217391312</v>
      </c>
      <c r="N240" s="6">
        <v>1.9145299145299146</v>
      </c>
      <c r="O240" s="82">
        <v>0.72187193498668911</v>
      </c>
    </row>
    <row r="241" spans="1:15" x14ac:dyDescent="0.25">
      <c r="A241" s="114"/>
      <c r="B241" s="5" t="s">
        <v>163</v>
      </c>
      <c r="C241" s="5">
        <v>80</v>
      </c>
      <c r="D241" s="9">
        <v>1350</v>
      </c>
      <c r="E241" s="81">
        <v>11.6</v>
      </c>
      <c r="F241" s="81">
        <v>3.4</v>
      </c>
      <c r="G241" s="8">
        <v>0.2</v>
      </c>
      <c r="H241" s="122"/>
      <c r="I241" s="9">
        <v>60</v>
      </c>
      <c r="J241" s="9">
        <v>35</v>
      </c>
      <c r="K241" s="5">
        <v>1</v>
      </c>
      <c r="L241" s="6">
        <v>144</v>
      </c>
      <c r="M241" s="6">
        <v>32.727272727272727</v>
      </c>
      <c r="N241" s="6">
        <v>1.8125</v>
      </c>
      <c r="O241" s="82">
        <v>0.94940476190476186</v>
      </c>
    </row>
    <row r="242" spans="1:15" x14ac:dyDescent="0.25">
      <c r="A242" s="114"/>
      <c r="B242" s="5" t="s">
        <v>163</v>
      </c>
      <c r="C242" s="5">
        <v>80</v>
      </c>
      <c r="D242" s="9">
        <v>1350</v>
      </c>
      <c r="E242" s="81">
        <v>11.6</v>
      </c>
      <c r="F242" s="81">
        <v>3.4</v>
      </c>
      <c r="G242" s="8">
        <v>0.2</v>
      </c>
      <c r="H242" s="122"/>
      <c r="I242" s="9">
        <v>60</v>
      </c>
      <c r="J242" s="9">
        <v>35</v>
      </c>
      <c r="K242" s="5">
        <v>1</v>
      </c>
      <c r="L242" s="6">
        <v>233</v>
      </c>
      <c r="M242" s="6">
        <v>33.768115942028984</v>
      </c>
      <c r="N242" s="6">
        <v>1.2231759656652361</v>
      </c>
      <c r="O242" s="82">
        <v>1.0419647114926085</v>
      </c>
    </row>
    <row r="243" spans="1:15" x14ac:dyDescent="0.25">
      <c r="A243" s="114"/>
      <c r="B243" s="5" t="s">
        <v>163</v>
      </c>
      <c r="C243" s="5">
        <v>80</v>
      </c>
      <c r="D243" s="9">
        <v>1350</v>
      </c>
      <c r="E243" s="81">
        <v>11.6</v>
      </c>
      <c r="F243" s="81">
        <v>3.4</v>
      </c>
      <c r="G243" s="8">
        <v>0.2</v>
      </c>
      <c r="H243" s="122"/>
      <c r="I243" s="9">
        <v>60</v>
      </c>
      <c r="J243" s="9">
        <v>35</v>
      </c>
      <c r="K243" s="5">
        <v>1</v>
      </c>
      <c r="L243" s="6">
        <v>304</v>
      </c>
      <c r="M243" s="6">
        <v>23.937007874015748</v>
      </c>
      <c r="N243" s="6">
        <v>1.1907894736842106</v>
      </c>
      <c r="O243" s="82">
        <v>1.3383209129017233</v>
      </c>
    </row>
    <row r="244" spans="1:15" x14ac:dyDescent="0.25">
      <c r="A244" s="115"/>
      <c r="B244" s="5" t="s">
        <v>163</v>
      </c>
      <c r="C244" s="5">
        <v>80</v>
      </c>
      <c r="D244" s="9">
        <v>1350</v>
      </c>
      <c r="E244" s="81">
        <v>11.6</v>
      </c>
      <c r="F244" s="81">
        <v>3.4</v>
      </c>
      <c r="G244" s="8">
        <v>0.2</v>
      </c>
      <c r="H244" s="121"/>
      <c r="I244" s="9">
        <v>60</v>
      </c>
      <c r="J244" s="9">
        <v>35</v>
      </c>
      <c r="K244" s="5">
        <v>1</v>
      </c>
      <c r="L244" s="6">
        <v>413</v>
      </c>
      <c r="M244" s="6">
        <v>22.445652173913047</v>
      </c>
      <c r="N244" s="6">
        <v>2.2929782082324457</v>
      </c>
      <c r="O244" s="82">
        <v>0.97438334945674354</v>
      </c>
    </row>
    <row r="245" spans="1:15" x14ac:dyDescent="0.25">
      <c r="A245" s="113" t="s">
        <v>202</v>
      </c>
      <c r="B245" s="5" t="s">
        <v>163</v>
      </c>
      <c r="C245" s="5">
        <v>80</v>
      </c>
      <c r="D245" s="9">
        <v>1350</v>
      </c>
      <c r="E245" s="81">
        <v>11.6</v>
      </c>
      <c r="F245" s="81">
        <v>3.4</v>
      </c>
      <c r="G245" s="8">
        <v>0.05</v>
      </c>
      <c r="H245" s="5" t="s">
        <v>203</v>
      </c>
      <c r="I245" s="9"/>
      <c r="J245" s="9">
        <v>35</v>
      </c>
      <c r="K245" s="5">
        <v>1</v>
      </c>
      <c r="L245" s="6">
        <v>43.5</v>
      </c>
      <c r="M245" s="6">
        <v>18.125</v>
      </c>
      <c r="N245" s="6">
        <v>1.1885057471264369</v>
      </c>
      <c r="O245" s="82">
        <v>0.95080459770114945</v>
      </c>
    </row>
    <row r="246" spans="1:15" x14ac:dyDescent="0.25">
      <c r="A246" s="114"/>
      <c r="B246" s="5" t="s">
        <v>163</v>
      </c>
      <c r="C246" s="5">
        <v>80</v>
      </c>
      <c r="D246" s="9">
        <v>1350</v>
      </c>
      <c r="E246" s="81">
        <v>11.6</v>
      </c>
      <c r="F246" s="81">
        <v>3.4</v>
      </c>
      <c r="G246" s="8">
        <v>0.1</v>
      </c>
      <c r="H246" s="5" t="s">
        <v>203</v>
      </c>
      <c r="I246" s="9"/>
      <c r="J246" s="9">
        <v>35</v>
      </c>
      <c r="K246" s="5">
        <v>1</v>
      </c>
      <c r="L246" s="6">
        <v>43.5</v>
      </c>
      <c r="M246" s="6">
        <v>18.125</v>
      </c>
      <c r="N246" s="6">
        <v>4.841379310344827</v>
      </c>
      <c r="O246" s="82">
        <v>0.79042927515833927</v>
      </c>
    </row>
    <row r="247" spans="1:15" x14ac:dyDescent="0.25">
      <c r="A247" s="115"/>
      <c r="B247" s="5" t="s">
        <v>163</v>
      </c>
      <c r="C247" s="5">
        <v>80</v>
      </c>
      <c r="D247" s="9">
        <v>1350</v>
      </c>
      <c r="E247" s="81">
        <v>11.6</v>
      </c>
      <c r="F247" s="81">
        <v>3.4</v>
      </c>
      <c r="G247" s="8">
        <v>0.2</v>
      </c>
      <c r="H247" s="5" t="s">
        <v>203</v>
      </c>
      <c r="I247" s="9"/>
      <c r="J247" s="9">
        <v>35</v>
      </c>
      <c r="K247" s="5">
        <v>1</v>
      </c>
      <c r="L247" s="6">
        <v>43.5</v>
      </c>
      <c r="M247" s="6">
        <v>18.125</v>
      </c>
      <c r="N247" s="6">
        <v>5.1655172413793098</v>
      </c>
      <c r="O247" s="82">
        <v>0.65593869731800769</v>
      </c>
    </row>
    <row r="248" spans="1:15" x14ac:dyDescent="0.25">
      <c r="A248" s="113" t="s">
        <v>204</v>
      </c>
      <c r="B248" s="5" t="s">
        <v>29</v>
      </c>
      <c r="C248" s="5">
        <v>80</v>
      </c>
      <c r="D248" s="9">
        <v>1350</v>
      </c>
      <c r="E248" s="81">
        <v>11.6</v>
      </c>
      <c r="F248" s="81">
        <v>3.4</v>
      </c>
      <c r="G248" s="8">
        <v>0.05</v>
      </c>
      <c r="H248" s="5" t="s">
        <v>166</v>
      </c>
      <c r="I248" s="9">
        <v>50</v>
      </c>
      <c r="J248" s="9">
        <v>25</v>
      </c>
      <c r="K248" s="5">
        <v>2</v>
      </c>
      <c r="L248" s="6">
        <v>351</v>
      </c>
      <c r="M248" s="6">
        <v>8.3571428571428577</v>
      </c>
      <c r="N248" s="6">
        <v>1.0398860398860399</v>
      </c>
      <c r="O248" s="82">
        <v>0.97056030389363712</v>
      </c>
    </row>
    <row r="249" spans="1:15" x14ac:dyDescent="0.25">
      <c r="A249" s="114"/>
      <c r="B249" s="5" t="s">
        <v>29</v>
      </c>
      <c r="C249" s="5">
        <v>80</v>
      </c>
      <c r="D249" s="9">
        <v>1350</v>
      </c>
      <c r="E249" s="81">
        <v>11.6</v>
      </c>
      <c r="F249" s="81">
        <v>3.4</v>
      </c>
      <c r="G249" s="8">
        <v>0.1</v>
      </c>
      <c r="H249" s="5" t="s">
        <v>166</v>
      </c>
      <c r="I249" s="9">
        <v>50</v>
      </c>
      <c r="J249" s="9">
        <v>25</v>
      </c>
      <c r="K249" s="5">
        <v>2</v>
      </c>
      <c r="L249" s="6">
        <v>351</v>
      </c>
      <c r="M249" s="6">
        <v>8.3571428571428577</v>
      </c>
      <c r="N249" s="6">
        <v>1.2165242165242165</v>
      </c>
      <c r="O249" s="82">
        <v>1.0218803418803417</v>
      </c>
    </row>
    <row r="250" spans="1:15" x14ac:dyDescent="0.25">
      <c r="A250" s="114"/>
      <c r="B250" s="5" t="s">
        <v>163</v>
      </c>
      <c r="C250" s="5">
        <v>80</v>
      </c>
      <c r="D250" s="9">
        <v>1350</v>
      </c>
      <c r="E250" s="81">
        <v>11.6</v>
      </c>
      <c r="F250" s="81">
        <v>3.4</v>
      </c>
      <c r="G250" s="8">
        <v>0.15</v>
      </c>
      <c r="H250" s="5" t="s">
        <v>166</v>
      </c>
      <c r="I250" s="9">
        <v>50</v>
      </c>
      <c r="J250" s="9">
        <v>25</v>
      </c>
      <c r="K250" s="5">
        <v>2</v>
      </c>
      <c r="L250" s="6">
        <v>351</v>
      </c>
      <c r="M250" s="6">
        <v>8.3571428571428577</v>
      </c>
      <c r="N250" s="6">
        <v>1.6353276353276354</v>
      </c>
      <c r="O250" s="82">
        <v>0.73853506111570622</v>
      </c>
    </row>
    <row r="251" spans="1:15" x14ac:dyDescent="0.25">
      <c r="A251" s="114"/>
      <c r="B251" s="5" t="s">
        <v>163</v>
      </c>
      <c r="C251" s="5">
        <v>80</v>
      </c>
      <c r="D251" s="9">
        <v>1350</v>
      </c>
      <c r="E251" s="81">
        <v>11.6</v>
      </c>
      <c r="F251" s="81">
        <v>3.4</v>
      </c>
      <c r="G251" s="8">
        <v>0.2</v>
      </c>
      <c r="H251" s="5" t="s">
        <v>205</v>
      </c>
      <c r="I251" s="9">
        <v>50</v>
      </c>
      <c r="J251" s="9">
        <v>25</v>
      </c>
      <c r="K251" s="5">
        <v>2</v>
      </c>
      <c r="L251" s="6">
        <v>351</v>
      </c>
      <c r="M251" s="6">
        <v>8.3571428571428577</v>
      </c>
      <c r="N251" s="6">
        <v>2.433048433048433</v>
      </c>
      <c r="O251" s="82">
        <v>0.80463019045696205</v>
      </c>
    </row>
    <row r="252" spans="1:15" x14ac:dyDescent="0.25">
      <c r="A252" s="114"/>
      <c r="B252" s="5" t="s">
        <v>163</v>
      </c>
      <c r="C252" s="5">
        <v>80</v>
      </c>
      <c r="D252" s="9">
        <v>1350</v>
      </c>
      <c r="E252" s="81">
        <v>11.6</v>
      </c>
      <c r="F252" s="81">
        <v>3.4</v>
      </c>
      <c r="G252" s="8">
        <v>0.25</v>
      </c>
      <c r="H252" s="5" t="s">
        <v>205</v>
      </c>
      <c r="I252" s="9">
        <v>50</v>
      </c>
      <c r="J252" s="9">
        <v>25</v>
      </c>
      <c r="K252" s="5">
        <v>2</v>
      </c>
      <c r="L252" s="6">
        <v>351</v>
      </c>
      <c r="M252" s="6">
        <v>8.3571428571428577</v>
      </c>
      <c r="N252" s="6">
        <v>3.0826210826210825</v>
      </c>
      <c r="O252" s="82">
        <v>0.95903767014878116</v>
      </c>
    </row>
    <row r="253" spans="1:15" x14ac:dyDescent="0.25">
      <c r="A253" s="114"/>
      <c r="B253" s="5" t="s">
        <v>163</v>
      </c>
      <c r="C253" s="5">
        <v>80</v>
      </c>
      <c r="D253" s="9">
        <v>1350</v>
      </c>
      <c r="E253" s="81">
        <v>11.6</v>
      </c>
      <c r="F253" s="81">
        <v>3.4</v>
      </c>
      <c r="G253" s="8">
        <v>0.3</v>
      </c>
      <c r="H253" s="5" t="s">
        <v>205</v>
      </c>
      <c r="I253" s="9">
        <v>50</v>
      </c>
      <c r="J253" s="9">
        <v>25</v>
      </c>
      <c r="K253" s="5">
        <v>2</v>
      </c>
      <c r="L253" s="6">
        <v>351</v>
      </c>
      <c r="M253" s="6">
        <v>8.3571428571428577</v>
      </c>
      <c r="N253" s="6">
        <v>3.3504273504273505</v>
      </c>
      <c r="O253" s="82">
        <v>0.98404159942621472</v>
      </c>
    </row>
    <row r="254" spans="1:15" x14ac:dyDescent="0.25">
      <c r="A254" s="114"/>
      <c r="B254" s="5" t="s">
        <v>163</v>
      </c>
      <c r="C254" s="5">
        <v>80</v>
      </c>
      <c r="D254" s="9">
        <v>1350</v>
      </c>
      <c r="E254" s="81">
        <v>11.6</v>
      </c>
      <c r="F254" s="81">
        <v>3.4</v>
      </c>
      <c r="G254" s="8">
        <v>0.35</v>
      </c>
      <c r="H254" s="5" t="s">
        <v>205</v>
      </c>
      <c r="I254" s="9">
        <v>50</v>
      </c>
      <c r="J254" s="9">
        <v>25</v>
      </c>
      <c r="K254" s="5">
        <v>2</v>
      </c>
      <c r="L254" s="6">
        <v>351</v>
      </c>
      <c r="M254" s="6">
        <v>8.3571428571428577</v>
      </c>
      <c r="N254" s="6">
        <v>3.6666666666666665</v>
      </c>
      <c r="O254" s="82">
        <v>4.5294117647058822</v>
      </c>
    </row>
    <row r="255" spans="1:15" x14ac:dyDescent="0.25">
      <c r="A255" s="114"/>
      <c r="B255" s="5" t="s">
        <v>29</v>
      </c>
      <c r="C255" s="5">
        <v>80</v>
      </c>
      <c r="D255" s="9">
        <v>1350</v>
      </c>
      <c r="E255" s="81">
        <v>11.6</v>
      </c>
      <c r="F255" s="81">
        <v>3.4</v>
      </c>
      <c r="G255" s="8">
        <v>0.05</v>
      </c>
      <c r="H255" s="5" t="s">
        <v>205</v>
      </c>
      <c r="I255" s="9">
        <v>50</v>
      </c>
      <c r="J255" s="9">
        <v>25</v>
      </c>
      <c r="K255" s="5">
        <v>6</v>
      </c>
      <c r="L255" s="6">
        <v>299</v>
      </c>
      <c r="M255" s="6">
        <v>8.7941176470588243</v>
      </c>
      <c r="N255" s="6">
        <v>1.3277591973244147</v>
      </c>
      <c r="O255" s="82">
        <v>0.88517279821627637</v>
      </c>
    </row>
    <row r="256" spans="1:15" x14ac:dyDescent="0.25">
      <c r="A256" s="114"/>
      <c r="B256" s="5" t="s">
        <v>29</v>
      </c>
      <c r="C256" s="5">
        <v>80</v>
      </c>
      <c r="D256" s="9">
        <v>1350</v>
      </c>
      <c r="E256" s="81">
        <v>11.6</v>
      </c>
      <c r="F256" s="81">
        <v>3.4</v>
      </c>
      <c r="G256" s="8">
        <v>0.1</v>
      </c>
      <c r="H256" s="5" t="s">
        <v>205</v>
      </c>
      <c r="I256" s="9">
        <v>50</v>
      </c>
      <c r="J256" s="9">
        <v>25</v>
      </c>
      <c r="K256" s="5">
        <v>6</v>
      </c>
      <c r="L256" s="6">
        <v>299</v>
      </c>
      <c r="M256" s="6">
        <v>8.7941176470588243</v>
      </c>
      <c r="N256" s="6">
        <v>1.4481605351170568</v>
      </c>
      <c r="O256" s="82">
        <v>0.8792403248924987</v>
      </c>
    </row>
    <row r="257" spans="1:15" x14ac:dyDescent="0.25">
      <c r="A257" s="114"/>
      <c r="B257" s="5" t="s">
        <v>163</v>
      </c>
      <c r="C257" s="5">
        <v>80</v>
      </c>
      <c r="D257" s="9">
        <v>1350</v>
      </c>
      <c r="E257" s="81">
        <v>11.6</v>
      </c>
      <c r="F257" s="81">
        <v>3.4</v>
      </c>
      <c r="G257" s="8">
        <v>0.15</v>
      </c>
      <c r="H257" s="5" t="s">
        <v>205</v>
      </c>
      <c r="I257" s="9">
        <v>50</v>
      </c>
      <c r="J257" s="9">
        <v>25</v>
      </c>
      <c r="K257" s="5">
        <v>6</v>
      </c>
      <c r="L257" s="6">
        <v>299</v>
      </c>
      <c r="M257" s="6">
        <v>8.7941176470588243</v>
      </c>
      <c r="N257" s="6">
        <v>1.6989966555183946</v>
      </c>
      <c r="O257" s="82">
        <v>0.6145307051875043</v>
      </c>
    </row>
    <row r="258" spans="1:15" x14ac:dyDescent="0.25">
      <c r="A258" s="114"/>
      <c r="B258" s="5" t="s">
        <v>163</v>
      </c>
      <c r="C258" s="5">
        <v>80</v>
      </c>
      <c r="D258" s="9">
        <v>1350</v>
      </c>
      <c r="E258" s="81">
        <v>11.6</v>
      </c>
      <c r="F258" s="81">
        <v>3.4</v>
      </c>
      <c r="G258" s="8">
        <v>0.2</v>
      </c>
      <c r="H258" s="5" t="s">
        <v>205</v>
      </c>
      <c r="I258" s="9">
        <v>50</v>
      </c>
      <c r="J258" s="9">
        <v>25</v>
      </c>
      <c r="K258" s="5">
        <v>6</v>
      </c>
      <c r="L258" s="6">
        <v>299</v>
      </c>
      <c r="M258" s="6">
        <v>8.7941176470588243</v>
      </c>
      <c r="N258" s="6">
        <v>2.8193979933110369</v>
      </c>
      <c r="O258" s="82">
        <v>0.7430971455238391</v>
      </c>
    </row>
    <row r="259" spans="1:15" x14ac:dyDescent="0.25">
      <c r="A259" s="114"/>
      <c r="B259" s="5" t="s">
        <v>163</v>
      </c>
      <c r="C259" s="5">
        <v>80</v>
      </c>
      <c r="D259" s="9">
        <v>1350</v>
      </c>
      <c r="E259" s="81">
        <v>11.6</v>
      </c>
      <c r="F259" s="81">
        <v>3.4</v>
      </c>
      <c r="G259" s="8">
        <v>0.25</v>
      </c>
      <c r="H259" s="5" t="s">
        <v>205</v>
      </c>
      <c r="I259" s="9">
        <v>50</v>
      </c>
      <c r="J259" s="9">
        <v>25</v>
      </c>
      <c r="K259" s="5">
        <v>6</v>
      </c>
      <c r="L259" s="6">
        <v>299</v>
      </c>
      <c r="M259" s="6">
        <v>8.7941176470588243</v>
      </c>
      <c r="N259" s="6">
        <v>3.7759197324414715</v>
      </c>
      <c r="O259" s="82">
        <v>0.93708956863510962</v>
      </c>
    </row>
    <row r="260" spans="1:15" x14ac:dyDescent="0.25">
      <c r="A260" s="114"/>
      <c r="B260" s="5" t="s">
        <v>163</v>
      </c>
      <c r="C260" s="5">
        <v>80</v>
      </c>
      <c r="D260" s="9">
        <v>1350</v>
      </c>
      <c r="E260" s="81">
        <v>11.6</v>
      </c>
      <c r="F260" s="81">
        <v>3.4</v>
      </c>
      <c r="G260" s="8">
        <v>0.3</v>
      </c>
      <c r="H260" s="5" t="s">
        <v>205</v>
      </c>
      <c r="I260" s="9">
        <v>50</v>
      </c>
      <c r="J260" s="9">
        <v>25</v>
      </c>
      <c r="K260" s="5">
        <v>6</v>
      </c>
      <c r="L260" s="6">
        <v>299</v>
      </c>
      <c r="M260" s="6">
        <v>8.7941176470588243</v>
      </c>
      <c r="N260" s="6">
        <v>4.080267558528428</v>
      </c>
      <c r="O260" s="82">
        <v>0.97696547176032777</v>
      </c>
    </row>
    <row r="261" spans="1:15" x14ac:dyDescent="0.25">
      <c r="A261" s="115"/>
      <c r="B261" s="5" t="s">
        <v>163</v>
      </c>
      <c r="C261" s="5">
        <v>80</v>
      </c>
      <c r="D261" s="9">
        <v>1350</v>
      </c>
      <c r="E261" s="81">
        <v>11.6</v>
      </c>
      <c r="F261" s="81">
        <v>3.4</v>
      </c>
      <c r="G261" s="8">
        <v>0.35</v>
      </c>
      <c r="H261" s="5" t="s">
        <v>205</v>
      </c>
      <c r="I261" s="9">
        <v>50</v>
      </c>
      <c r="J261" s="9">
        <v>25</v>
      </c>
      <c r="K261" s="5">
        <v>6</v>
      </c>
      <c r="L261" s="6">
        <v>299</v>
      </c>
      <c r="M261" s="6"/>
      <c r="N261" s="6">
        <v>4.3244147157190636</v>
      </c>
      <c r="O261" s="82"/>
    </row>
    <row r="262" spans="1:15" x14ac:dyDescent="0.25">
      <c r="A262" s="113" t="s">
        <v>206</v>
      </c>
      <c r="B262" s="5" t="s">
        <v>165</v>
      </c>
      <c r="C262" s="5">
        <v>2500</v>
      </c>
      <c r="D262" s="9"/>
      <c r="E262" s="81">
        <v>14.6</v>
      </c>
      <c r="F262" s="81">
        <v>3</v>
      </c>
      <c r="G262" s="8">
        <v>0.1</v>
      </c>
      <c r="H262" s="5" t="s">
        <v>207</v>
      </c>
      <c r="I262" s="9">
        <v>70</v>
      </c>
      <c r="J262" s="9">
        <v>35</v>
      </c>
      <c r="K262" s="5">
        <v>4</v>
      </c>
      <c r="L262" s="6">
        <v>20.6</v>
      </c>
      <c r="M262" s="6">
        <v>32.698412698412703</v>
      </c>
      <c r="N262" s="6">
        <v>5.325242718446602</v>
      </c>
      <c r="O262" s="82">
        <v>0.95854368932038825</v>
      </c>
    </row>
    <row r="263" spans="1:15" x14ac:dyDescent="0.25">
      <c r="A263" s="114"/>
      <c r="B263" s="5" t="s">
        <v>165</v>
      </c>
      <c r="C263" s="5">
        <v>2500</v>
      </c>
      <c r="D263" s="9"/>
      <c r="E263" s="81">
        <v>14.6</v>
      </c>
      <c r="F263" s="81">
        <v>3</v>
      </c>
      <c r="G263" s="8">
        <v>0.2</v>
      </c>
      <c r="H263" s="5" t="s">
        <v>207</v>
      </c>
      <c r="I263" s="9">
        <v>70</v>
      </c>
      <c r="J263" s="9">
        <v>35</v>
      </c>
      <c r="K263" s="5">
        <v>4</v>
      </c>
      <c r="L263" s="6">
        <v>20.6</v>
      </c>
      <c r="M263" s="6">
        <v>32.698412698412703</v>
      </c>
      <c r="N263" s="6">
        <v>12.5</v>
      </c>
      <c r="O263" s="82">
        <v>0.94879518072289137</v>
      </c>
    </row>
    <row r="264" spans="1:15" x14ac:dyDescent="0.25">
      <c r="A264" s="115"/>
      <c r="B264" s="5" t="s">
        <v>165</v>
      </c>
      <c r="C264" s="5">
        <v>2500</v>
      </c>
      <c r="D264" s="9"/>
      <c r="E264" s="81">
        <v>14.6</v>
      </c>
      <c r="F264" s="81">
        <v>3</v>
      </c>
      <c r="G264" s="8">
        <v>0.3</v>
      </c>
      <c r="H264" s="5" t="s">
        <v>207</v>
      </c>
      <c r="I264" s="9">
        <v>70</v>
      </c>
      <c r="J264" s="9">
        <v>35</v>
      </c>
      <c r="K264" s="5">
        <v>4</v>
      </c>
      <c r="L264" s="6">
        <v>20.6</v>
      </c>
      <c r="M264" s="6">
        <v>32.698412698412703</v>
      </c>
      <c r="N264" s="6">
        <v>3.5461165048543686</v>
      </c>
      <c r="O264" s="82">
        <v>0.9308555825242717</v>
      </c>
    </row>
    <row r="265" spans="1:15" x14ac:dyDescent="0.25">
      <c r="A265" s="113" t="s">
        <v>208</v>
      </c>
      <c r="B265" s="5" t="s">
        <v>29</v>
      </c>
      <c r="C265" s="5">
        <v>80</v>
      </c>
      <c r="D265" s="9">
        <v>1350</v>
      </c>
      <c r="E265" s="81">
        <v>11.6</v>
      </c>
      <c r="F265" s="81">
        <v>3.4</v>
      </c>
      <c r="G265" s="8">
        <v>7.0000000000000007E-2</v>
      </c>
      <c r="H265" s="5" t="s">
        <v>209</v>
      </c>
      <c r="I265" s="9"/>
      <c r="J265" s="9">
        <v>35</v>
      </c>
      <c r="K265" s="5">
        <v>1</v>
      </c>
      <c r="L265" s="6">
        <v>285</v>
      </c>
      <c r="M265" s="6">
        <v>35.625</v>
      </c>
      <c r="N265" s="6">
        <v>1.9649122807017543</v>
      </c>
      <c r="O265" s="82">
        <v>0.7485380116959065</v>
      </c>
    </row>
    <row r="266" spans="1:15" x14ac:dyDescent="0.25">
      <c r="A266" s="114"/>
      <c r="B266" s="5" t="s">
        <v>29</v>
      </c>
      <c r="C266" s="5">
        <v>80</v>
      </c>
      <c r="D266" s="9">
        <v>1350</v>
      </c>
      <c r="E266" s="81">
        <v>11.6</v>
      </c>
      <c r="F266" s="81">
        <v>3.4</v>
      </c>
      <c r="G266" s="8">
        <v>0.2</v>
      </c>
      <c r="H266" s="5" t="s">
        <v>209</v>
      </c>
      <c r="I266" s="9"/>
      <c r="J266" s="9">
        <v>35</v>
      </c>
      <c r="K266" s="5">
        <v>1</v>
      </c>
      <c r="L266" s="6">
        <v>285</v>
      </c>
      <c r="M266" s="6">
        <v>35.625</v>
      </c>
      <c r="N266" s="6">
        <v>3.143859649122807</v>
      </c>
      <c r="O266" s="82">
        <v>0.59883040935672516</v>
      </c>
    </row>
    <row r="267" spans="1:15" x14ac:dyDescent="0.25">
      <c r="A267" s="114"/>
      <c r="B267" s="5" t="s">
        <v>29</v>
      </c>
      <c r="C267" s="5">
        <v>80</v>
      </c>
      <c r="D267" s="9">
        <v>1350</v>
      </c>
      <c r="E267" s="81">
        <v>11.6</v>
      </c>
      <c r="F267" s="81">
        <v>3.4</v>
      </c>
      <c r="G267" s="8">
        <v>0.3</v>
      </c>
      <c r="H267" s="5" t="s">
        <v>210</v>
      </c>
      <c r="I267" s="9"/>
      <c r="J267" s="9">
        <v>35</v>
      </c>
      <c r="K267" s="5">
        <v>1</v>
      </c>
      <c r="L267" s="6">
        <v>285</v>
      </c>
      <c r="M267" s="6">
        <v>35.625</v>
      </c>
      <c r="N267" s="6">
        <v>5.0421052631578949</v>
      </c>
      <c r="O267" s="82">
        <v>0.43844393592677344</v>
      </c>
    </row>
    <row r="268" spans="1:15" x14ac:dyDescent="0.25">
      <c r="A268" s="114"/>
      <c r="B268" s="5" t="s">
        <v>29</v>
      </c>
      <c r="C268" s="5">
        <v>80</v>
      </c>
      <c r="D268" s="9">
        <v>1350</v>
      </c>
      <c r="E268" s="81">
        <v>11.6</v>
      </c>
      <c r="F268" s="81">
        <v>3.4</v>
      </c>
      <c r="G268" s="8">
        <v>7.0000000000000007E-2</v>
      </c>
      <c r="H268" s="5" t="s">
        <v>210</v>
      </c>
      <c r="I268" s="9"/>
      <c r="J268" s="9">
        <v>35</v>
      </c>
      <c r="K268" s="5">
        <v>1</v>
      </c>
      <c r="L268" s="6">
        <v>285</v>
      </c>
      <c r="M268" s="6">
        <v>35.625</v>
      </c>
      <c r="N268" s="6">
        <v>1.3333333333333333</v>
      </c>
      <c r="O268" s="82">
        <v>0.71111111111111103</v>
      </c>
    </row>
    <row r="269" spans="1:15" x14ac:dyDescent="0.25">
      <c r="A269" s="114"/>
      <c r="B269" s="5" t="s">
        <v>29</v>
      </c>
      <c r="C269" s="5">
        <v>80</v>
      </c>
      <c r="D269" s="9">
        <v>1350</v>
      </c>
      <c r="E269" s="81">
        <v>11.6</v>
      </c>
      <c r="F269" s="81">
        <v>3.4</v>
      </c>
      <c r="G269" s="8">
        <v>0.2</v>
      </c>
      <c r="H269" s="5" t="s">
        <v>210</v>
      </c>
      <c r="I269" s="9"/>
      <c r="J269" s="9">
        <v>35</v>
      </c>
      <c r="K269" s="5">
        <v>1</v>
      </c>
      <c r="L269" s="6">
        <v>285</v>
      </c>
      <c r="M269" s="6">
        <v>35.625</v>
      </c>
      <c r="N269" s="6">
        <v>2.4631578947368422</v>
      </c>
      <c r="O269" s="82">
        <v>0.65684210526315789</v>
      </c>
    </row>
    <row r="270" spans="1:15" x14ac:dyDescent="0.25">
      <c r="A270" s="115"/>
      <c r="B270" s="5" t="s">
        <v>29</v>
      </c>
      <c r="C270" s="5">
        <v>80</v>
      </c>
      <c r="D270" s="9">
        <v>1350</v>
      </c>
      <c r="E270" s="81">
        <v>11.6</v>
      </c>
      <c r="F270" s="81">
        <v>3.4</v>
      </c>
      <c r="G270" s="8">
        <v>0.3</v>
      </c>
      <c r="H270" s="5" t="s">
        <v>210</v>
      </c>
      <c r="I270" s="9"/>
      <c r="J270" s="9">
        <v>35</v>
      </c>
      <c r="K270" s="5">
        <v>1</v>
      </c>
      <c r="L270" s="6">
        <v>285</v>
      </c>
      <c r="M270" s="6">
        <v>35.625</v>
      </c>
      <c r="N270" s="6">
        <v>3.7052631578947368</v>
      </c>
      <c r="O270" s="82">
        <v>0.57004048582995948</v>
      </c>
    </row>
    <row r="271" spans="1:15" x14ac:dyDescent="0.25">
      <c r="A271" s="113" t="s">
        <v>211</v>
      </c>
      <c r="B271" s="5" t="s">
        <v>29</v>
      </c>
      <c r="C271" s="5">
        <v>80</v>
      </c>
      <c r="D271" s="9">
        <v>1350</v>
      </c>
      <c r="E271" s="81">
        <v>11.6</v>
      </c>
      <c r="F271" s="81">
        <v>3.4</v>
      </c>
      <c r="G271" s="8">
        <v>1</v>
      </c>
      <c r="H271" s="123" t="s">
        <v>212</v>
      </c>
      <c r="I271" s="9">
        <v>70</v>
      </c>
      <c r="J271" s="9">
        <v>35</v>
      </c>
      <c r="K271" s="5">
        <v>3.5</v>
      </c>
      <c r="L271" s="6">
        <v>468.5</v>
      </c>
      <c r="M271" s="6">
        <v>15.616666666666667</v>
      </c>
      <c r="N271" s="6">
        <v>2.544290288153682</v>
      </c>
      <c r="O271" s="82">
        <v>0.17750862475490806</v>
      </c>
    </row>
    <row r="272" spans="1:15" x14ac:dyDescent="0.25">
      <c r="A272" s="114"/>
      <c r="B272" s="5" t="s">
        <v>29</v>
      </c>
      <c r="C272" s="5">
        <v>80</v>
      </c>
      <c r="D272" s="9">
        <v>1350</v>
      </c>
      <c r="E272" s="81">
        <v>11.6</v>
      </c>
      <c r="F272" s="81">
        <v>3.4</v>
      </c>
      <c r="G272" s="8">
        <v>0.33</v>
      </c>
      <c r="H272" s="124"/>
      <c r="I272" s="9">
        <v>70</v>
      </c>
      <c r="J272" s="9">
        <v>35</v>
      </c>
      <c r="K272" s="5">
        <v>3.5</v>
      </c>
      <c r="L272" s="6">
        <v>468.5</v>
      </c>
      <c r="M272" s="6">
        <v>15.616666666666667</v>
      </c>
      <c r="N272" s="6">
        <v>3.3146211312700107</v>
      </c>
      <c r="O272" s="82">
        <v>0.70875719129080761</v>
      </c>
    </row>
    <row r="273" spans="1:15" x14ac:dyDescent="0.25">
      <c r="A273" s="115"/>
      <c r="B273" s="5" t="s">
        <v>29</v>
      </c>
      <c r="C273" s="5">
        <v>80</v>
      </c>
      <c r="D273" s="9">
        <v>1350</v>
      </c>
      <c r="E273" s="81">
        <v>11.6</v>
      </c>
      <c r="F273" s="81">
        <v>3.4</v>
      </c>
      <c r="G273" s="8">
        <v>0.33</v>
      </c>
      <c r="H273" s="125"/>
      <c r="I273" s="9">
        <v>70</v>
      </c>
      <c r="J273" s="9">
        <v>35</v>
      </c>
      <c r="K273" s="5">
        <v>3.5</v>
      </c>
      <c r="L273" s="6">
        <v>468.5</v>
      </c>
      <c r="M273" s="6">
        <v>15.616666666666667</v>
      </c>
      <c r="N273" s="6">
        <v>5.0586979722518674E-2</v>
      </c>
      <c r="O273" s="82">
        <v>1.084006708339686</v>
      </c>
    </row>
    <row r="274" spans="1:15" x14ac:dyDescent="0.25">
      <c r="A274" s="113" t="s">
        <v>213</v>
      </c>
      <c r="B274" s="5" t="s">
        <v>28</v>
      </c>
      <c r="C274" s="5">
        <v>55</v>
      </c>
      <c r="D274" s="9">
        <v>350</v>
      </c>
      <c r="E274" s="81">
        <v>7.5</v>
      </c>
      <c r="F274" s="81">
        <v>3</v>
      </c>
      <c r="G274" s="8">
        <v>0.1</v>
      </c>
      <c r="H274" s="5" t="s">
        <v>35</v>
      </c>
      <c r="I274" s="9">
        <v>100</v>
      </c>
      <c r="J274" s="9">
        <v>35</v>
      </c>
      <c r="K274" s="5">
        <v>5</v>
      </c>
      <c r="L274" s="6">
        <v>105</v>
      </c>
      <c r="M274" s="6">
        <v>23</v>
      </c>
      <c r="N274" s="6">
        <v>1.0952380952380953</v>
      </c>
      <c r="O274" s="82">
        <v>1.0869565217391306</v>
      </c>
    </row>
    <row r="275" spans="1:15" x14ac:dyDescent="0.25">
      <c r="A275" s="114"/>
      <c r="B275" s="5" t="s">
        <v>28</v>
      </c>
      <c r="C275" s="5">
        <v>55</v>
      </c>
      <c r="D275" s="9">
        <v>350</v>
      </c>
      <c r="E275" s="81">
        <v>7.5</v>
      </c>
      <c r="F275" s="81">
        <v>3</v>
      </c>
      <c r="G275" s="8">
        <v>0.17</v>
      </c>
      <c r="H275" s="5" t="s">
        <v>35</v>
      </c>
      <c r="I275" s="9">
        <v>100</v>
      </c>
      <c r="J275" s="9">
        <v>35</v>
      </c>
      <c r="K275" s="5">
        <v>5</v>
      </c>
      <c r="L275" s="6">
        <v>105</v>
      </c>
      <c r="M275" s="6">
        <v>23</v>
      </c>
      <c r="N275" s="6">
        <v>1.1904761904761905</v>
      </c>
      <c r="O275" s="82">
        <v>1.2939958592132503</v>
      </c>
    </row>
    <row r="276" spans="1:15" x14ac:dyDescent="0.25">
      <c r="A276" s="114"/>
      <c r="B276" s="5" t="s">
        <v>28</v>
      </c>
      <c r="C276" s="5">
        <v>55</v>
      </c>
      <c r="D276" s="9">
        <v>350</v>
      </c>
      <c r="E276" s="81">
        <v>7.5</v>
      </c>
      <c r="F276" s="81">
        <v>3</v>
      </c>
      <c r="G276" s="8">
        <v>0.28000000000000003</v>
      </c>
      <c r="H276" s="5" t="s">
        <v>35</v>
      </c>
      <c r="I276" s="9">
        <v>100</v>
      </c>
      <c r="J276" s="9">
        <v>35</v>
      </c>
      <c r="K276" s="5">
        <v>5</v>
      </c>
      <c r="L276" s="6">
        <v>105</v>
      </c>
      <c r="M276" s="6">
        <v>23</v>
      </c>
      <c r="N276" s="6">
        <v>1.2857142857142858</v>
      </c>
      <c r="O276" s="82">
        <v>1.5863689776733254</v>
      </c>
    </row>
    <row r="277" spans="1:15" x14ac:dyDescent="0.25">
      <c r="A277" s="114"/>
      <c r="B277" s="5" t="s">
        <v>28</v>
      </c>
      <c r="C277" s="5">
        <v>55</v>
      </c>
      <c r="D277" s="9">
        <v>350</v>
      </c>
      <c r="E277" s="81">
        <v>7.5</v>
      </c>
      <c r="F277" s="81">
        <v>3</v>
      </c>
      <c r="G277" s="8">
        <v>0.37</v>
      </c>
      <c r="H277" s="5" t="s">
        <v>35</v>
      </c>
      <c r="I277" s="9">
        <v>100</v>
      </c>
      <c r="J277" s="9">
        <v>35</v>
      </c>
      <c r="K277" s="5">
        <v>5</v>
      </c>
      <c r="L277" s="6">
        <v>105</v>
      </c>
      <c r="M277" s="6">
        <v>23</v>
      </c>
      <c r="N277" s="6">
        <v>3.6857142857142855</v>
      </c>
      <c r="O277" s="82">
        <v>0.43478260869565216</v>
      </c>
    </row>
    <row r="278" spans="1:15" x14ac:dyDescent="0.25">
      <c r="A278" s="114"/>
      <c r="B278" s="5" t="s">
        <v>34</v>
      </c>
      <c r="C278" s="5">
        <v>55</v>
      </c>
      <c r="D278" s="9">
        <v>350</v>
      </c>
      <c r="E278" s="81">
        <v>7.5</v>
      </c>
      <c r="F278" s="81">
        <v>3</v>
      </c>
      <c r="G278" s="8">
        <v>0.09</v>
      </c>
      <c r="H278" s="5" t="s">
        <v>35</v>
      </c>
      <c r="I278" s="9">
        <v>100</v>
      </c>
      <c r="J278" s="9">
        <v>35</v>
      </c>
      <c r="K278" s="5">
        <v>5</v>
      </c>
      <c r="L278" s="6">
        <v>105</v>
      </c>
      <c r="M278" s="6">
        <v>23</v>
      </c>
      <c r="N278" s="6">
        <v>1.4285714285714286</v>
      </c>
      <c r="O278" s="82">
        <v>1.3913043478260869</v>
      </c>
    </row>
    <row r="279" spans="1:15" x14ac:dyDescent="0.25">
      <c r="A279" s="114"/>
      <c r="B279" s="5" t="s">
        <v>34</v>
      </c>
      <c r="C279" s="5">
        <v>55</v>
      </c>
      <c r="D279" s="9">
        <v>350</v>
      </c>
      <c r="E279" s="81">
        <v>7.5</v>
      </c>
      <c r="F279" s="81">
        <v>3</v>
      </c>
      <c r="G279" s="8">
        <v>0.18</v>
      </c>
      <c r="H279" s="5" t="s">
        <v>35</v>
      </c>
      <c r="I279" s="9">
        <v>100</v>
      </c>
      <c r="J279" s="9">
        <v>35</v>
      </c>
      <c r="K279" s="5">
        <v>5</v>
      </c>
      <c r="L279" s="6">
        <v>105</v>
      </c>
      <c r="M279" s="6">
        <v>23</v>
      </c>
      <c r="N279" s="6">
        <v>1.5714285714285714</v>
      </c>
      <c r="O279" s="82">
        <v>1.6086956521739131</v>
      </c>
    </row>
    <row r="280" spans="1:15" x14ac:dyDescent="0.25">
      <c r="A280" s="114"/>
      <c r="B280" s="5" t="s">
        <v>36</v>
      </c>
      <c r="C280" s="5">
        <v>55</v>
      </c>
      <c r="D280" s="9">
        <v>350</v>
      </c>
      <c r="E280" s="81">
        <v>7.5</v>
      </c>
      <c r="F280" s="81">
        <v>3</v>
      </c>
      <c r="G280" s="8">
        <v>0.3</v>
      </c>
      <c r="H280" s="5" t="s">
        <v>35</v>
      </c>
      <c r="I280" s="9">
        <v>100</v>
      </c>
      <c r="J280" s="9">
        <v>35</v>
      </c>
      <c r="K280" s="5">
        <v>5</v>
      </c>
      <c r="L280" s="6">
        <v>105</v>
      </c>
      <c r="M280" s="6">
        <v>23</v>
      </c>
      <c r="N280" s="6">
        <v>2.0476190476190474</v>
      </c>
      <c r="O280" s="82">
        <v>2.4347826086956523</v>
      </c>
    </row>
    <row r="281" spans="1:15" x14ac:dyDescent="0.25">
      <c r="A281" s="115"/>
      <c r="B281" s="5" t="s">
        <v>36</v>
      </c>
      <c r="C281" s="5">
        <v>55</v>
      </c>
      <c r="D281" s="9">
        <v>350</v>
      </c>
      <c r="E281" s="81">
        <v>7.5</v>
      </c>
      <c r="F281" s="81">
        <v>3</v>
      </c>
      <c r="G281" s="8">
        <v>0.36</v>
      </c>
      <c r="H281" s="5" t="s">
        <v>35</v>
      </c>
      <c r="I281" s="9">
        <v>100</v>
      </c>
      <c r="J281" s="9">
        <v>35</v>
      </c>
      <c r="K281" s="5">
        <v>5</v>
      </c>
      <c r="L281" s="6">
        <v>105</v>
      </c>
      <c r="M281" s="6">
        <v>23</v>
      </c>
      <c r="N281" s="6">
        <v>5.0476190476190474</v>
      </c>
      <c r="O281" s="82">
        <v>0.52173913043478259</v>
      </c>
    </row>
    <row r="282" spans="1:15" x14ac:dyDescent="0.25">
      <c r="A282" s="113" t="s">
        <v>214</v>
      </c>
      <c r="B282" s="3" t="s">
        <v>39</v>
      </c>
      <c r="C282" s="3">
        <v>125</v>
      </c>
      <c r="D282" s="9">
        <v>1365</v>
      </c>
      <c r="E282" s="81">
        <v>8.5</v>
      </c>
      <c r="F282" s="81">
        <v>8.5</v>
      </c>
      <c r="G282" s="4">
        <v>0.05</v>
      </c>
      <c r="H282" s="3" t="s">
        <v>215</v>
      </c>
      <c r="I282" s="3">
        <v>65</v>
      </c>
      <c r="J282" s="9">
        <v>30</v>
      </c>
      <c r="K282" s="3">
        <v>2</v>
      </c>
      <c r="L282" s="6">
        <v>98.74</v>
      </c>
      <c r="M282" s="6">
        <v>8.7226148409893991</v>
      </c>
      <c r="N282" s="6">
        <v>1.0868948754304233</v>
      </c>
      <c r="O282" s="82">
        <v>1.3595193358975017</v>
      </c>
    </row>
    <row r="283" spans="1:15" x14ac:dyDescent="0.25">
      <c r="A283" s="114"/>
      <c r="B283" s="3" t="s">
        <v>39</v>
      </c>
      <c r="C283" s="3">
        <v>125</v>
      </c>
      <c r="D283" s="9">
        <v>1365</v>
      </c>
      <c r="E283" s="81">
        <v>8.5</v>
      </c>
      <c r="F283" s="81">
        <v>8.5</v>
      </c>
      <c r="G283" s="4">
        <v>0.1</v>
      </c>
      <c r="H283" s="3" t="s">
        <v>215</v>
      </c>
      <c r="I283" s="3">
        <v>65</v>
      </c>
      <c r="J283" s="9">
        <v>30</v>
      </c>
      <c r="K283" s="3">
        <v>2</v>
      </c>
      <c r="L283" s="6">
        <v>98.74</v>
      </c>
      <c r="M283" s="6">
        <v>8.7226148409893991</v>
      </c>
      <c r="N283" s="6">
        <v>1.202552157180474</v>
      </c>
      <c r="O283" s="82">
        <v>1.4435726849716826</v>
      </c>
    </row>
    <row r="284" spans="1:15" x14ac:dyDescent="0.25">
      <c r="A284" s="114"/>
      <c r="B284" s="3" t="s">
        <v>39</v>
      </c>
      <c r="C284" s="3">
        <v>125</v>
      </c>
      <c r="D284" s="9">
        <v>1365</v>
      </c>
      <c r="E284" s="81">
        <v>8.5</v>
      </c>
      <c r="F284" s="81">
        <v>8.5</v>
      </c>
      <c r="G284" s="4">
        <v>0.15</v>
      </c>
      <c r="H284" s="3" t="s">
        <v>215</v>
      </c>
      <c r="I284" s="3">
        <v>65</v>
      </c>
      <c r="J284" s="9">
        <v>30</v>
      </c>
      <c r="K284" s="3">
        <v>2</v>
      </c>
      <c r="L284" s="6">
        <v>98.74</v>
      </c>
      <c r="M284" s="6">
        <v>8.7226148409893991</v>
      </c>
      <c r="N284" s="6">
        <v>1.4134089528053475</v>
      </c>
      <c r="O284" s="82">
        <v>1.8038093963648854</v>
      </c>
    </row>
    <row r="285" spans="1:15" x14ac:dyDescent="0.25">
      <c r="A285" s="114"/>
      <c r="B285" s="3" t="s">
        <v>39</v>
      </c>
      <c r="C285" s="3">
        <v>125</v>
      </c>
      <c r="D285" s="9">
        <v>1365</v>
      </c>
      <c r="E285" s="81">
        <v>8.5</v>
      </c>
      <c r="F285" s="81">
        <v>8.5</v>
      </c>
      <c r="G285" s="4">
        <v>0.2</v>
      </c>
      <c r="H285" s="3" t="s">
        <v>215</v>
      </c>
      <c r="I285" s="3">
        <v>65</v>
      </c>
      <c r="J285" s="9">
        <v>30</v>
      </c>
      <c r="K285" s="3">
        <v>2</v>
      </c>
      <c r="L285" s="6">
        <v>98.74</v>
      </c>
      <c r="M285" s="6">
        <v>8.7226148409893991</v>
      </c>
      <c r="N285" s="6">
        <v>1.6688272230099253</v>
      </c>
      <c r="O285" s="82">
        <v>2.1178390318915192</v>
      </c>
    </row>
    <row r="286" spans="1:15" x14ac:dyDescent="0.25">
      <c r="A286" s="114"/>
      <c r="B286" s="3" t="s">
        <v>39</v>
      </c>
      <c r="C286" s="3">
        <v>125</v>
      </c>
      <c r="D286" s="9">
        <v>1365</v>
      </c>
      <c r="E286" s="81">
        <v>8.5</v>
      </c>
      <c r="F286" s="81">
        <v>8.5</v>
      </c>
      <c r="G286" s="4">
        <v>0.25</v>
      </c>
      <c r="H286" s="3" t="s">
        <v>215</v>
      </c>
      <c r="I286" s="3">
        <v>65</v>
      </c>
      <c r="J286" s="9">
        <v>30</v>
      </c>
      <c r="K286" s="3">
        <v>2</v>
      </c>
      <c r="L286" s="6">
        <v>98.74</v>
      </c>
      <c r="M286" s="6">
        <v>8.7226148409893991</v>
      </c>
      <c r="N286" s="6">
        <v>2.0603605428397813</v>
      </c>
      <c r="O286" s="82">
        <v>2.313817593744675</v>
      </c>
    </row>
    <row r="287" spans="1:15" x14ac:dyDescent="0.25">
      <c r="A287" s="115"/>
      <c r="B287" s="3" t="s">
        <v>39</v>
      </c>
      <c r="C287" s="3">
        <v>125</v>
      </c>
      <c r="D287" s="9">
        <v>1365</v>
      </c>
      <c r="E287" s="81">
        <v>8.5</v>
      </c>
      <c r="F287" s="81">
        <v>8.5</v>
      </c>
      <c r="G287" s="4">
        <v>0.3</v>
      </c>
      <c r="H287" s="3" t="s">
        <v>215</v>
      </c>
      <c r="I287" s="3">
        <v>65</v>
      </c>
      <c r="J287" s="9">
        <v>30</v>
      </c>
      <c r="K287" s="3">
        <v>2</v>
      </c>
      <c r="L287" s="6">
        <v>98.74</v>
      </c>
      <c r="M287" s="6">
        <v>8.7226148409893991</v>
      </c>
      <c r="N287" s="6">
        <v>2.2925865910471948</v>
      </c>
      <c r="O287" s="82">
        <v>2.5644348034243327</v>
      </c>
    </row>
    <row r="288" spans="1:15" x14ac:dyDescent="0.25">
      <c r="A288" s="113" t="s">
        <v>216</v>
      </c>
      <c r="B288" s="3" t="s">
        <v>40</v>
      </c>
      <c r="C288" s="3">
        <v>125</v>
      </c>
      <c r="D288" s="9">
        <v>1365</v>
      </c>
      <c r="E288" s="81">
        <v>8.5</v>
      </c>
      <c r="F288" s="81">
        <v>8.5</v>
      </c>
      <c r="G288" s="4">
        <v>0.05</v>
      </c>
      <c r="H288" s="3" t="s">
        <v>217</v>
      </c>
      <c r="I288" s="3"/>
      <c r="J288" s="9">
        <v>25</v>
      </c>
      <c r="K288" s="3">
        <v>0.5</v>
      </c>
      <c r="L288" s="6">
        <v>0.91500000000000004</v>
      </c>
      <c r="M288" s="6">
        <v>21.279069767441865</v>
      </c>
      <c r="N288" s="6">
        <v>1.3224043715846994</v>
      </c>
      <c r="O288" s="82">
        <v>0.99760329786214152</v>
      </c>
    </row>
    <row r="289" spans="1:15" x14ac:dyDescent="0.25">
      <c r="A289" s="114"/>
      <c r="B289" s="3" t="s">
        <v>40</v>
      </c>
      <c r="C289" s="3">
        <v>125</v>
      </c>
      <c r="D289" s="9">
        <v>1365</v>
      </c>
      <c r="E289" s="81">
        <v>8.5</v>
      </c>
      <c r="F289" s="81">
        <v>8.5</v>
      </c>
      <c r="G289" s="4">
        <v>0.1</v>
      </c>
      <c r="H289" s="3" t="s">
        <v>217</v>
      </c>
      <c r="I289" s="3"/>
      <c r="J289" s="9">
        <v>25</v>
      </c>
      <c r="K289" s="3">
        <v>0.5</v>
      </c>
      <c r="L289" s="6">
        <v>0.91500000000000004</v>
      </c>
      <c r="M289" s="6">
        <v>21.279069767441865</v>
      </c>
      <c r="N289" s="6">
        <v>1.6972677595628414</v>
      </c>
      <c r="O289" s="82">
        <v>0.98625018461084024</v>
      </c>
    </row>
    <row r="290" spans="1:15" x14ac:dyDescent="0.25">
      <c r="A290" s="114"/>
      <c r="B290" s="3" t="s">
        <v>39</v>
      </c>
      <c r="C290" s="3">
        <v>125</v>
      </c>
      <c r="D290" s="9">
        <v>1365</v>
      </c>
      <c r="E290" s="81">
        <v>8.5</v>
      </c>
      <c r="F290" s="81">
        <v>8.5</v>
      </c>
      <c r="G290" s="4">
        <v>0.05</v>
      </c>
      <c r="H290" s="3" t="s">
        <v>217</v>
      </c>
      <c r="I290" s="3"/>
      <c r="J290" s="9">
        <v>25</v>
      </c>
      <c r="K290" s="3">
        <v>0.5</v>
      </c>
      <c r="L290" s="6">
        <v>0.91500000000000004</v>
      </c>
      <c r="M290" s="6">
        <v>21.279069767441865</v>
      </c>
      <c r="N290" s="6">
        <v>1.2098360655737703</v>
      </c>
      <c r="O290" s="82">
        <v>1.0838114754098358</v>
      </c>
    </row>
    <row r="291" spans="1:15" x14ac:dyDescent="0.25">
      <c r="A291" s="114"/>
      <c r="B291" s="3" t="s">
        <v>39</v>
      </c>
      <c r="C291" s="3">
        <v>125</v>
      </c>
      <c r="D291" s="9">
        <v>1365</v>
      </c>
      <c r="E291" s="81">
        <v>8.5</v>
      </c>
      <c r="F291" s="81">
        <v>8.5</v>
      </c>
      <c r="G291" s="4">
        <v>0.1</v>
      </c>
      <c r="H291" s="3" t="s">
        <v>217</v>
      </c>
      <c r="I291" s="3"/>
      <c r="J291" s="9">
        <v>25</v>
      </c>
      <c r="K291" s="3">
        <v>0.5</v>
      </c>
      <c r="L291" s="6">
        <v>0.91500000000000004</v>
      </c>
      <c r="M291" s="6">
        <v>21.279069767441865</v>
      </c>
      <c r="N291" s="6">
        <v>1.5366120218579233</v>
      </c>
      <c r="O291" s="82">
        <v>1.2235984618498277</v>
      </c>
    </row>
    <row r="292" spans="1:15" x14ac:dyDescent="0.25">
      <c r="A292" s="114"/>
      <c r="B292" s="3" t="s">
        <v>218</v>
      </c>
      <c r="C292" s="3">
        <v>100</v>
      </c>
      <c r="D292" s="9">
        <v>1232</v>
      </c>
      <c r="E292" s="81">
        <v>8.6</v>
      </c>
      <c r="F292" s="81">
        <v>8.6</v>
      </c>
      <c r="G292" s="4">
        <v>0.05</v>
      </c>
      <c r="H292" s="3" t="s">
        <v>217</v>
      </c>
      <c r="I292" s="3"/>
      <c r="J292" s="9">
        <v>25</v>
      </c>
      <c r="K292" s="3">
        <v>0.5</v>
      </c>
      <c r="L292" s="6">
        <v>0.91500000000000004</v>
      </c>
      <c r="M292" s="6">
        <v>21.279069767441865</v>
      </c>
      <c r="N292" s="6">
        <v>1.166120218579235</v>
      </c>
      <c r="O292" s="82">
        <v>1.1661202185792348</v>
      </c>
    </row>
    <row r="293" spans="1:15" x14ac:dyDescent="0.25">
      <c r="A293" s="114"/>
      <c r="B293" s="3" t="s">
        <v>218</v>
      </c>
      <c r="C293" s="3">
        <v>100</v>
      </c>
      <c r="D293" s="9">
        <v>1232</v>
      </c>
      <c r="E293" s="81">
        <v>8.6</v>
      </c>
      <c r="F293" s="81">
        <v>8.6</v>
      </c>
      <c r="G293" s="4">
        <v>0.1</v>
      </c>
      <c r="H293" s="3" t="s">
        <v>217</v>
      </c>
      <c r="I293" s="3"/>
      <c r="J293" s="9">
        <v>25</v>
      </c>
      <c r="K293" s="3">
        <v>0.5</v>
      </c>
      <c r="L293" s="6">
        <v>0.91500000000000004</v>
      </c>
      <c r="M293" s="6">
        <v>21.279069767441865</v>
      </c>
      <c r="N293" s="6">
        <v>2.1879781420765023</v>
      </c>
      <c r="O293" s="82">
        <v>1.9600637522768665</v>
      </c>
    </row>
    <row r="294" spans="1:15" x14ac:dyDescent="0.25">
      <c r="A294" s="114"/>
      <c r="B294" s="3" t="s">
        <v>218</v>
      </c>
      <c r="C294" s="3">
        <v>100</v>
      </c>
      <c r="D294" s="9">
        <v>1232</v>
      </c>
      <c r="E294" s="81">
        <v>8.6</v>
      </c>
      <c r="F294" s="81">
        <v>8.6</v>
      </c>
      <c r="G294" s="4">
        <v>0.15</v>
      </c>
      <c r="H294" s="3" t="s">
        <v>217</v>
      </c>
      <c r="I294" s="3"/>
      <c r="J294" s="9">
        <v>25</v>
      </c>
      <c r="K294" s="3">
        <v>0.5</v>
      </c>
      <c r="L294" s="6">
        <v>0.91500000000000004</v>
      </c>
      <c r="M294" s="6">
        <v>21.279069767441865</v>
      </c>
      <c r="N294" s="6">
        <v>3.5038251366120217</v>
      </c>
      <c r="O294" s="82">
        <v>3.5038251366120212</v>
      </c>
    </row>
    <row r="295" spans="1:15" x14ac:dyDescent="0.25">
      <c r="A295" s="114"/>
      <c r="B295" s="3" t="s">
        <v>27</v>
      </c>
      <c r="C295" s="3">
        <v>27.5</v>
      </c>
      <c r="D295" s="9">
        <v>180</v>
      </c>
      <c r="E295" s="81">
        <v>5.2</v>
      </c>
      <c r="F295" s="81">
        <v>5.2</v>
      </c>
      <c r="G295" s="4">
        <v>0.05</v>
      </c>
      <c r="H295" s="3" t="s">
        <v>217</v>
      </c>
      <c r="I295" s="3"/>
      <c r="J295" s="9">
        <v>25</v>
      </c>
      <c r="K295" s="3">
        <v>0.5</v>
      </c>
      <c r="L295" s="6">
        <v>0.91500000000000004</v>
      </c>
      <c r="M295" s="6">
        <v>21.279069767441865</v>
      </c>
      <c r="N295" s="6">
        <v>1.2306010928961746</v>
      </c>
      <c r="O295" s="82">
        <v>1.1759077109896781</v>
      </c>
    </row>
    <row r="296" spans="1:15" x14ac:dyDescent="0.25">
      <c r="A296" s="114"/>
      <c r="B296" s="3" t="s">
        <v>27</v>
      </c>
      <c r="C296" s="3">
        <v>27.5</v>
      </c>
      <c r="D296" s="9">
        <v>180</v>
      </c>
      <c r="E296" s="81">
        <v>5.2</v>
      </c>
      <c r="F296" s="81">
        <v>5.2</v>
      </c>
      <c r="G296" s="4">
        <v>0.1</v>
      </c>
      <c r="H296" s="3" t="s">
        <v>217</v>
      </c>
      <c r="I296" s="3"/>
      <c r="J296" s="9">
        <v>25</v>
      </c>
      <c r="K296" s="3">
        <v>0.5</v>
      </c>
      <c r="L296" s="6">
        <v>0.91500000000000004</v>
      </c>
      <c r="M296" s="6">
        <v>21.279069767441865</v>
      </c>
      <c r="N296" s="6">
        <v>1.7508196721311475</v>
      </c>
      <c r="O296" s="82">
        <v>1.7110283159463486</v>
      </c>
    </row>
    <row r="297" spans="1:15" x14ac:dyDescent="0.25">
      <c r="A297" s="115"/>
      <c r="B297" s="3" t="s">
        <v>27</v>
      </c>
      <c r="C297" s="3">
        <v>27.5</v>
      </c>
      <c r="D297" s="9">
        <v>180</v>
      </c>
      <c r="E297" s="81">
        <v>5.2</v>
      </c>
      <c r="F297" s="81">
        <v>5.2</v>
      </c>
      <c r="G297" s="4">
        <v>0.15</v>
      </c>
      <c r="H297" s="3" t="s">
        <v>217</v>
      </c>
      <c r="I297" s="3"/>
      <c r="J297" s="9">
        <v>25</v>
      </c>
      <c r="K297" s="3">
        <v>0.5</v>
      </c>
      <c r="L297" s="6">
        <v>0.91500000000000004</v>
      </c>
      <c r="M297" s="6">
        <v>21.279069767441865</v>
      </c>
      <c r="N297" s="6">
        <v>2.1715846994535521</v>
      </c>
      <c r="O297" s="82">
        <v>2.1222305017386982</v>
      </c>
    </row>
    <row r="298" spans="1:15" x14ac:dyDescent="0.25">
      <c r="A298" s="113" t="s">
        <v>219</v>
      </c>
      <c r="B298" s="3" t="s">
        <v>40</v>
      </c>
      <c r="C298" s="3">
        <v>125</v>
      </c>
      <c r="D298" s="9">
        <v>1365</v>
      </c>
      <c r="E298" s="81">
        <v>8.5</v>
      </c>
      <c r="F298" s="81">
        <v>8.5</v>
      </c>
      <c r="G298" s="4">
        <v>0.1</v>
      </c>
      <c r="H298" s="3" t="s">
        <v>220</v>
      </c>
      <c r="I298" s="3"/>
      <c r="J298" s="9">
        <v>35</v>
      </c>
      <c r="K298" s="3">
        <v>11.2</v>
      </c>
      <c r="L298" s="6">
        <v>54.1</v>
      </c>
      <c r="M298" s="6">
        <v>18.033333333333335</v>
      </c>
      <c r="N298" s="6">
        <v>1.1349353049907578</v>
      </c>
      <c r="O298" s="82">
        <v>0.87302715768519823</v>
      </c>
    </row>
    <row r="299" spans="1:15" x14ac:dyDescent="0.25">
      <c r="A299" s="114"/>
      <c r="B299" s="3" t="s">
        <v>40</v>
      </c>
      <c r="C299" s="3">
        <v>125</v>
      </c>
      <c r="D299" s="9">
        <v>1365</v>
      </c>
      <c r="E299" s="81">
        <v>8.5</v>
      </c>
      <c r="F299" s="81">
        <v>8.5</v>
      </c>
      <c r="G299" s="4">
        <v>0.15</v>
      </c>
      <c r="H299" s="3" t="s">
        <v>220</v>
      </c>
      <c r="I299" s="3"/>
      <c r="J299" s="9">
        <v>35</v>
      </c>
      <c r="K299" s="3">
        <v>11.2</v>
      </c>
      <c r="L299" s="6">
        <v>54.1</v>
      </c>
      <c r="M299" s="6">
        <v>18.033333333333335</v>
      </c>
      <c r="N299" s="6">
        <v>1.3142329020332715</v>
      </c>
      <c r="O299" s="82">
        <v>0.83887206512762003</v>
      </c>
    </row>
    <row r="300" spans="1:15" x14ac:dyDescent="0.25">
      <c r="A300" s="114"/>
      <c r="B300" s="3" t="s">
        <v>39</v>
      </c>
      <c r="C300" s="3">
        <v>125</v>
      </c>
      <c r="D300" s="9">
        <v>1365</v>
      </c>
      <c r="E300" s="81">
        <v>8.5</v>
      </c>
      <c r="F300" s="81">
        <v>8.5</v>
      </c>
      <c r="G300" s="4">
        <v>0.1</v>
      </c>
      <c r="H300" s="3" t="s">
        <v>220</v>
      </c>
      <c r="I300" s="3"/>
      <c r="J300" s="9">
        <v>35</v>
      </c>
      <c r="K300" s="3">
        <v>11.2</v>
      </c>
      <c r="L300" s="6">
        <v>54.1</v>
      </c>
      <c r="M300" s="6">
        <v>18.033333333333335</v>
      </c>
      <c r="N300" s="6">
        <v>0.87060998151571167</v>
      </c>
      <c r="O300" s="82">
        <v>4.3530499075785576</v>
      </c>
    </row>
    <row r="301" spans="1:15" x14ac:dyDescent="0.25">
      <c r="A301" s="114"/>
      <c r="B301" s="3" t="s">
        <v>39</v>
      </c>
      <c r="C301" s="3">
        <v>125</v>
      </c>
      <c r="D301" s="9">
        <v>1365</v>
      </c>
      <c r="E301" s="81">
        <v>8.5</v>
      </c>
      <c r="F301" s="81">
        <v>8.5</v>
      </c>
      <c r="G301" s="4">
        <v>0.15</v>
      </c>
      <c r="H301" s="3" t="s">
        <v>220</v>
      </c>
      <c r="I301" s="3"/>
      <c r="J301" s="9">
        <v>35</v>
      </c>
      <c r="K301" s="3">
        <v>11.2</v>
      </c>
      <c r="L301" s="6">
        <v>54.1</v>
      </c>
      <c r="M301" s="6">
        <v>18.033333333333335</v>
      </c>
      <c r="N301" s="6">
        <v>0.86321626617375236</v>
      </c>
      <c r="O301" s="82">
        <v>3.2370609981515708</v>
      </c>
    </row>
    <row r="302" spans="1:15" x14ac:dyDescent="0.25">
      <c r="A302" s="115"/>
      <c r="B302" s="3" t="s">
        <v>39</v>
      </c>
      <c r="C302" s="3">
        <v>125</v>
      </c>
      <c r="D302" s="9">
        <v>1365</v>
      </c>
      <c r="E302" s="81">
        <v>8.5</v>
      </c>
      <c r="F302" s="81">
        <v>8.5</v>
      </c>
      <c r="G302" s="4">
        <v>0.2</v>
      </c>
      <c r="H302" s="3" t="s">
        <v>220</v>
      </c>
      <c r="I302" s="3"/>
      <c r="J302" s="9">
        <v>35</v>
      </c>
      <c r="K302" s="3">
        <v>11.2</v>
      </c>
      <c r="L302" s="6">
        <v>54.1</v>
      </c>
      <c r="M302" s="6">
        <v>18.033333333333335</v>
      </c>
      <c r="N302" s="6">
        <v>0.81885397412199623</v>
      </c>
      <c r="O302" s="82">
        <v>1.5353512014787427</v>
      </c>
    </row>
    <row r="303" spans="1:15" x14ac:dyDescent="0.25">
      <c r="A303" s="113" t="s">
        <v>221</v>
      </c>
      <c r="B303" s="3" t="s">
        <v>222</v>
      </c>
      <c r="C303" s="3">
        <v>50</v>
      </c>
      <c r="D303" s="9">
        <v>951</v>
      </c>
      <c r="E303" s="81">
        <v>11</v>
      </c>
      <c r="F303" s="81">
        <v>6</v>
      </c>
      <c r="G303" s="4">
        <v>0.1</v>
      </c>
      <c r="H303" s="3" t="s">
        <v>223</v>
      </c>
      <c r="I303" s="3">
        <v>50</v>
      </c>
      <c r="J303" s="9">
        <v>35</v>
      </c>
      <c r="K303" s="3">
        <v>3</v>
      </c>
      <c r="L303" s="6">
        <v>165</v>
      </c>
      <c r="M303" s="6">
        <v>31.132075471698116</v>
      </c>
      <c r="N303" s="6">
        <v>1.2236363636363636</v>
      </c>
      <c r="O303" s="82">
        <v>0.96795115332428749</v>
      </c>
    </row>
    <row r="304" spans="1:15" x14ac:dyDescent="0.25">
      <c r="A304" s="114"/>
      <c r="B304" s="3" t="s">
        <v>222</v>
      </c>
      <c r="C304" s="3">
        <v>50</v>
      </c>
      <c r="D304" s="9">
        <v>951</v>
      </c>
      <c r="E304" s="81">
        <v>11</v>
      </c>
      <c r="F304" s="81">
        <v>6</v>
      </c>
      <c r="G304" s="4">
        <v>0.2</v>
      </c>
      <c r="H304" s="3" t="s">
        <v>224</v>
      </c>
      <c r="I304" s="3">
        <v>50</v>
      </c>
      <c r="J304" s="9">
        <v>35</v>
      </c>
      <c r="K304" s="3">
        <v>3</v>
      </c>
      <c r="L304" s="6">
        <v>165</v>
      </c>
      <c r="M304" s="6">
        <v>31.132075471698116</v>
      </c>
      <c r="N304" s="6">
        <v>1.5303030303030303</v>
      </c>
      <c r="O304" s="82">
        <v>1.0138257575757574</v>
      </c>
    </row>
    <row r="305" spans="1:15" x14ac:dyDescent="0.25">
      <c r="A305" s="114"/>
      <c r="B305" s="3" t="s">
        <v>225</v>
      </c>
      <c r="C305" s="3">
        <v>50</v>
      </c>
      <c r="D305" s="9">
        <v>951</v>
      </c>
      <c r="E305" s="81">
        <v>11</v>
      </c>
      <c r="F305" s="81">
        <v>6</v>
      </c>
      <c r="G305" s="4">
        <v>0.3</v>
      </c>
      <c r="H305" s="3" t="s">
        <v>224</v>
      </c>
      <c r="I305" s="3">
        <v>50</v>
      </c>
      <c r="J305" s="9">
        <v>35</v>
      </c>
      <c r="K305" s="3">
        <v>3</v>
      </c>
      <c r="L305" s="6">
        <v>165</v>
      </c>
      <c r="M305" s="6">
        <v>31.132075471698116</v>
      </c>
      <c r="N305" s="6">
        <v>2.0478787878787879</v>
      </c>
      <c r="O305" s="82">
        <v>0.95208399787347142</v>
      </c>
    </row>
    <row r="306" spans="1:15" x14ac:dyDescent="0.25">
      <c r="A306" s="114"/>
      <c r="B306" s="3" t="s">
        <v>225</v>
      </c>
      <c r="C306" s="3">
        <v>50</v>
      </c>
      <c r="D306" s="9">
        <v>951</v>
      </c>
      <c r="E306" s="81">
        <v>11</v>
      </c>
      <c r="F306" s="81">
        <v>6</v>
      </c>
      <c r="G306" s="4">
        <v>0.4</v>
      </c>
      <c r="H306" s="3" t="s">
        <v>224</v>
      </c>
      <c r="I306" s="3">
        <v>50</v>
      </c>
      <c r="J306" s="9">
        <v>35</v>
      </c>
      <c r="K306" s="3">
        <v>3</v>
      </c>
      <c r="L306" s="6">
        <v>165</v>
      </c>
      <c r="M306" s="6">
        <v>31.132075471698116</v>
      </c>
      <c r="N306" s="6">
        <v>2.4272727272727272</v>
      </c>
      <c r="O306" s="82">
        <v>0.95292929292929285</v>
      </c>
    </row>
    <row r="307" spans="1:15" x14ac:dyDescent="0.25">
      <c r="A307" s="115"/>
      <c r="B307" s="3" t="s">
        <v>225</v>
      </c>
      <c r="C307" s="3">
        <v>50</v>
      </c>
      <c r="D307" s="9">
        <v>951</v>
      </c>
      <c r="E307" s="81">
        <v>11</v>
      </c>
      <c r="F307" s="81">
        <v>6</v>
      </c>
      <c r="G307" s="4">
        <v>0.5</v>
      </c>
      <c r="H307" s="3" t="s">
        <v>224</v>
      </c>
      <c r="I307" s="3">
        <v>50</v>
      </c>
      <c r="J307" s="9">
        <v>35</v>
      </c>
      <c r="K307" s="3">
        <v>3</v>
      </c>
      <c r="L307" s="6">
        <v>165</v>
      </c>
      <c r="M307" s="6">
        <v>31.132075471698116</v>
      </c>
      <c r="N307" s="6">
        <v>3.9393939393939394</v>
      </c>
      <c r="O307" s="82">
        <v>1.0336033603360335</v>
      </c>
    </row>
    <row r="308" spans="1:15" x14ac:dyDescent="0.25">
      <c r="A308" s="113" t="s">
        <v>226</v>
      </c>
      <c r="B308" s="3" t="s">
        <v>58</v>
      </c>
      <c r="C308" s="3">
        <v>50</v>
      </c>
      <c r="D308" s="9">
        <v>951</v>
      </c>
      <c r="E308" s="81">
        <v>11</v>
      </c>
      <c r="F308" s="81">
        <v>6</v>
      </c>
      <c r="G308" s="4">
        <v>0.05</v>
      </c>
      <c r="H308" s="3" t="s">
        <v>227</v>
      </c>
      <c r="I308" s="3">
        <v>150</v>
      </c>
      <c r="J308" s="9">
        <v>24</v>
      </c>
      <c r="K308" s="5">
        <v>4</v>
      </c>
      <c r="L308" s="6">
        <v>0.55000000000000004</v>
      </c>
      <c r="M308" s="6">
        <v>68.75</v>
      </c>
      <c r="N308" s="6">
        <v>1.0727272727272725</v>
      </c>
      <c r="O308" s="82">
        <v>1.0339539978094194</v>
      </c>
    </row>
    <row r="309" spans="1:15" x14ac:dyDescent="0.25">
      <c r="A309" s="114"/>
      <c r="B309" s="3" t="s">
        <v>58</v>
      </c>
      <c r="C309" s="3">
        <v>50</v>
      </c>
      <c r="D309" s="9">
        <v>951</v>
      </c>
      <c r="E309" s="81">
        <v>11</v>
      </c>
      <c r="F309" s="81">
        <v>6</v>
      </c>
      <c r="G309" s="4">
        <v>0.11</v>
      </c>
      <c r="H309" s="3" t="s">
        <v>227</v>
      </c>
      <c r="I309" s="3">
        <v>150</v>
      </c>
      <c r="J309" s="9">
        <v>24</v>
      </c>
      <c r="K309" s="5">
        <v>4</v>
      </c>
      <c r="L309" s="6">
        <v>0.55000000000000004</v>
      </c>
      <c r="M309" s="6">
        <v>68.75</v>
      </c>
      <c r="N309" s="6">
        <v>1.3272727272727272</v>
      </c>
      <c r="O309" s="82">
        <v>1.2491978609625667</v>
      </c>
    </row>
    <row r="310" spans="1:15" x14ac:dyDescent="0.25">
      <c r="A310" s="114"/>
      <c r="B310" s="3" t="s">
        <v>58</v>
      </c>
      <c r="C310" s="3">
        <v>50</v>
      </c>
      <c r="D310" s="9">
        <v>951</v>
      </c>
      <c r="E310" s="81">
        <v>11</v>
      </c>
      <c r="F310" s="81">
        <v>6</v>
      </c>
      <c r="G310" s="4">
        <v>0.15</v>
      </c>
      <c r="H310" s="3" t="s">
        <v>227</v>
      </c>
      <c r="I310" s="3">
        <v>150</v>
      </c>
      <c r="J310" s="9">
        <v>24</v>
      </c>
      <c r="K310" s="5">
        <v>4</v>
      </c>
      <c r="L310" s="6">
        <v>0.55000000000000004</v>
      </c>
      <c r="M310" s="6">
        <v>68.75</v>
      </c>
      <c r="N310" s="6">
        <v>1.4909090909090907</v>
      </c>
      <c r="O310" s="82">
        <v>1.2170686456400743</v>
      </c>
    </row>
    <row r="311" spans="1:15" x14ac:dyDescent="0.25">
      <c r="A311" s="114"/>
      <c r="B311" s="3" t="s">
        <v>58</v>
      </c>
      <c r="C311" s="3">
        <v>50</v>
      </c>
      <c r="D311" s="9">
        <v>951</v>
      </c>
      <c r="E311" s="81">
        <v>11</v>
      </c>
      <c r="F311" s="81">
        <v>6</v>
      </c>
      <c r="G311" s="4">
        <v>0.21</v>
      </c>
      <c r="H311" s="3" t="s">
        <v>227</v>
      </c>
      <c r="I311" s="3">
        <v>150</v>
      </c>
      <c r="J311" s="9">
        <v>24</v>
      </c>
      <c r="K311" s="5">
        <v>4</v>
      </c>
      <c r="L311" s="6">
        <v>0.55000000000000004</v>
      </c>
      <c r="M311" s="6">
        <v>68.75</v>
      </c>
      <c r="N311" s="6">
        <v>2.0545454545454542</v>
      </c>
      <c r="O311" s="82">
        <v>0.89816194734227517</v>
      </c>
    </row>
    <row r="312" spans="1:15" x14ac:dyDescent="0.25">
      <c r="A312" s="114"/>
      <c r="B312" s="3" t="s">
        <v>61</v>
      </c>
      <c r="C312" s="3">
        <v>50</v>
      </c>
      <c r="D312" s="9">
        <v>951</v>
      </c>
      <c r="E312" s="81">
        <v>11</v>
      </c>
      <c r="F312" s="81">
        <v>6</v>
      </c>
      <c r="G312" s="4">
        <v>0.2</v>
      </c>
      <c r="H312" s="3" t="s">
        <v>227</v>
      </c>
      <c r="I312" s="3">
        <v>150</v>
      </c>
      <c r="J312" s="9">
        <v>24</v>
      </c>
      <c r="K312" s="5">
        <v>4</v>
      </c>
      <c r="L312" s="6">
        <v>0.55000000000000004</v>
      </c>
      <c r="M312" s="6">
        <v>68.75</v>
      </c>
      <c r="N312" s="6">
        <v>2.1454545454545451</v>
      </c>
      <c r="O312" s="82">
        <v>1.8656126482213438</v>
      </c>
    </row>
    <row r="313" spans="1:15" x14ac:dyDescent="0.25">
      <c r="A313" s="115"/>
      <c r="B313" s="3" t="s">
        <v>228</v>
      </c>
      <c r="C313" s="3">
        <v>50</v>
      </c>
      <c r="D313" s="9">
        <v>951</v>
      </c>
      <c r="E313" s="81">
        <v>11</v>
      </c>
      <c r="F313" s="81">
        <v>6</v>
      </c>
      <c r="G313" s="4">
        <v>0.28000000000000003</v>
      </c>
      <c r="H313" s="3" t="s">
        <v>227</v>
      </c>
      <c r="I313" s="3">
        <v>150</v>
      </c>
      <c r="J313" s="9">
        <v>24</v>
      </c>
      <c r="K313" s="5">
        <v>4</v>
      </c>
      <c r="L313" s="6">
        <v>0.55000000000000004</v>
      </c>
      <c r="M313" s="6">
        <v>68.75</v>
      </c>
      <c r="N313" s="6">
        <v>2.0363636363636366</v>
      </c>
      <c r="O313" s="82">
        <v>2.0885780885780889</v>
      </c>
    </row>
    <row r="314" spans="1:15" x14ac:dyDescent="0.25">
      <c r="A314" s="113" t="s">
        <v>229</v>
      </c>
      <c r="B314" s="3" t="s">
        <v>0</v>
      </c>
      <c r="C314" s="3">
        <v>100</v>
      </c>
      <c r="D314" s="9">
        <v>1232</v>
      </c>
      <c r="E314" s="81">
        <v>8.6</v>
      </c>
      <c r="F314" s="81">
        <v>8.6</v>
      </c>
      <c r="G314" s="4">
        <v>0.1</v>
      </c>
      <c r="H314" s="3" t="s">
        <v>2</v>
      </c>
      <c r="I314" s="3">
        <v>42.5</v>
      </c>
      <c r="J314" s="9">
        <v>35</v>
      </c>
      <c r="K314" s="3">
        <v>10</v>
      </c>
      <c r="L314" s="6">
        <v>9.9</v>
      </c>
      <c r="M314" s="6">
        <v>17.8</v>
      </c>
      <c r="N314" s="6">
        <v>1.5555555555555556</v>
      </c>
      <c r="O314" s="82">
        <v>1.2247191011235954</v>
      </c>
    </row>
    <row r="315" spans="1:15" x14ac:dyDescent="0.25">
      <c r="A315" s="114"/>
      <c r="B315" s="3" t="s">
        <v>0</v>
      </c>
      <c r="C315" s="3">
        <v>100</v>
      </c>
      <c r="D315" s="9">
        <v>1232</v>
      </c>
      <c r="E315" s="81">
        <v>8.6</v>
      </c>
      <c r="F315" s="81">
        <v>8.6</v>
      </c>
      <c r="G315" s="4">
        <v>0.2</v>
      </c>
      <c r="H315" s="3" t="s">
        <v>2</v>
      </c>
      <c r="I315" s="3">
        <v>42.5</v>
      </c>
      <c r="J315" s="9">
        <v>35</v>
      </c>
      <c r="K315" s="3">
        <v>10</v>
      </c>
      <c r="L315" s="6">
        <v>9.9</v>
      </c>
      <c r="M315" s="6">
        <v>17.8</v>
      </c>
      <c r="N315" s="6">
        <v>1.6363636363636362</v>
      </c>
      <c r="O315" s="82">
        <v>1.247191011235955</v>
      </c>
    </row>
    <row r="316" spans="1:15" x14ac:dyDescent="0.25">
      <c r="A316" s="115"/>
      <c r="B316" s="3" t="s">
        <v>179</v>
      </c>
      <c r="C316" s="3">
        <v>100</v>
      </c>
      <c r="D316" s="9">
        <v>1232</v>
      </c>
      <c r="E316" s="81">
        <v>8.6</v>
      </c>
      <c r="F316" s="81">
        <v>8.6</v>
      </c>
      <c r="G316" s="4">
        <v>0.3</v>
      </c>
      <c r="H316" s="3" t="s">
        <v>2</v>
      </c>
      <c r="I316" s="3">
        <v>42.5</v>
      </c>
      <c r="J316" s="9">
        <v>35</v>
      </c>
      <c r="K316" s="3">
        <v>10</v>
      </c>
      <c r="L316" s="6">
        <v>9.9</v>
      </c>
      <c r="M316" s="6">
        <v>17.8</v>
      </c>
      <c r="N316" s="6">
        <v>1.7676767676767675</v>
      </c>
      <c r="O316" s="82">
        <v>1.2921348314606742</v>
      </c>
    </row>
    <row r="317" spans="1:15" x14ac:dyDescent="0.25">
      <c r="A317" s="113" t="s">
        <v>230</v>
      </c>
      <c r="B317" s="3" t="s">
        <v>179</v>
      </c>
      <c r="C317" s="3">
        <v>100</v>
      </c>
      <c r="D317" s="9">
        <v>1232</v>
      </c>
      <c r="E317" s="81">
        <v>8.6</v>
      </c>
      <c r="F317" s="81">
        <v>8.6</v>
      </c>
      <c r="G317" s="4">
        <v>0.05</v>
      </c>
      <c r="H317" s="3" t="s">
        <v>3</v>
      </c>
      <c r="I317" s="3">
        <v>75</v>
      </c>
      <c r="J317" s="9">
        <v>30</v>
      </c>
      <c r="K317" s="3">
        <v>0.3</v>
      </c>
      <c r="L317" s="6">
        <v>84.2</v>
      </c>
      <c r="M317" s="6">
        <v>16.4453125</v>
      </c>
      <c r="N317" s="6">
        <v>1.0855106888361046</v>
      </c>
      <c r="O317" s="82">
        <v>1.0812869118367423</v>
      </c>
    </row>
    <row r="318" spans="1:15" x14ac:dyDescent="0.25">
      <c r="A318" s="114"/>
      <c r="B318" s="3" t="s">
        <v>179</v>
      </c>
      <c r="C318" s="3">
        <v>100</v>
      </c>
      <c r="D318" s="9">
        <v>1232</v>
      </c>
      <c r="E318" s="81">
        <v>8.6</v>
      </c>
      <c r="F318" s="81">
        <v>8.6</v>
      </c>
      <c r="G318" s="4">
        <v>0.1</v>
      </c>
      <c r="H318" s="3" t="s">
        <v>3</v>
      </c>
      <c r="I318" s="3">
        <v>75</v>
      </c>
      <c r="J318" s="9">
        <v>30</v>
      </c>
      <c r="K318" s="3">
        <v>0.3</v>
      </c>
      <c r="L318" s="6">
        <v>84.2</v>
      </c>
      <c r="M318" s="6">
        <v>16.4453125</v>
      </c>
      <c r="N318" s="6">
        <v>1.2197149643705463</v>
      </c>
      <c r="O318" s="82">
        <v>1.1564704847365179</v>
      </c>
    </row>
    <row r="319" spans="1:15" x14ac:dyDescent="0.25">
      <c r="A319" s="114"/>
      <c r="B319" s="3" t="s">
        <v>179</v>
      </c>
      <c r="C319" s="3">
        <v>100</v>
      </c>
      <c r="D319" s="9">
        <v>1232</v>
      </c>
      <c r="E319" s="81">
        <v>8.6</v>
      </c>
      <c r="F319" s="81">
        <v>8.6</v>
      </c>
      <c r="G319" s="4">
        <v>0.15</v>
      </c>
      <c r="H319" s="3" t="s">
        <v>3</v>
      </c>
      <c r="I319" s="3">
        <v>75</v>
      </c>
      <c r="J319" s="9">
        <v>30</v>
      </c>
      <c r="K319" s="3">
        <v>0.3</v>
      </c>
      <c r="L319" s="6">
        <v>84.2</v>
      </c>
      <c r="M319" s="6">
        <v>16.4453125</v>
      </c>
      <c r="N319" s="6">
        <v>1.5296912114014252</v>
      </c>
      <c r="O319" s="82">
        <v>1.2471367838177225</v>
      </c>
    </row>
    <row r="320" spans="1:15" x14ac:dyDescent="0.25">
      <c r="A320" s="114"/>
      <c r="B320" s="3" t="s">
        <v>179</v>
      </c>
      <c r="C320" s="3">
        <v>100</v>
      </c>
      <c r="D320" s="9">
        <v>1232</v>
      </c>
      <c r="E320" s="81">
        <v>8.6</v>
      </c>
      <c r="F320" s="81">
        <v>8.6</v>
      </c>
      <c r="G320" s="4">
        <v>0.2</v>
      </c>
      <c r="H320" s="3" t="s">
        <v>3</v>
      </c>
      <c r="I320" s="3">
        <v>75</v>
      </c>
      <c r="J320" s="9">
        <v>30</v>
      </c>
      <c r="K320" s="3">
        <v>0.3</v>
      </c>
      <c r="L320" s="6">
        <v>84.2</v>
      </c>
      <c r="M320" s="6">
        <v>16.4453125</v>
      </c>
      <c r="N320" s="6">
        <v>1.986935866983373</v>
      </c>
      <c r="O320" s="82">
        <v>1.1884476213732325</v>
      </c>
    </row>
    <row r="321" spans="1:15" x14ac:dyDescent="0.25">
      <c r="A321" s="114"/>
      <c r="B321" s="3" t="s">
        <v>231</v>
      </c>
      <c r="C321" s="3">
        <v>100</v>
      </c>
      <c r="D321" s="9">
        <v>1232</v>
      </c>
      <c r="E321" s="81">
        <v>8.6</v>
      </c>
      <c r="F321" s="81">
        <v>8.6</v>
      </c>
      <c r="G321" s="4">
        <v>0.05</v>
      </c>
      <c r="H321" s="3" t="s">
        <v>3</v>
      </c>
      <c r="I321" s="3">
        <v>75</v>
      </c>
      <c r="J321" s="9">
        <v>30</v>
      </c>
      <c r="K321" s="3">
        <v>0.3</v>
      </c>
      <c r="L321" s="6">
        <v>84.2</v>
      </c>
      <c r="M321" s="6">
        <v>16.4453125</v>
      </c>
      <c r="N321" s="6">
        <v>1.1045130641330165</v>
      </c>
      <c r="O321" s="82">
        <v>1.1176100569883489</v>
      </c>
    </row>
    <row r="322" spans="1:15" x14ac:dyDescent="0.25">
      <c r="A322" s="114"/>
      <c r="B322" s="3" t="s">
        <v>231</v>
      </c>
      <c r="C322" s="3">
        <v>100</v>
      </c>
      <c r="D322" s="9">
        <v>1232</v>
      </c>
      <c r="E322" s="81">
        <v>8.6</v>
      </c>
      <c r="F322" s="81">
        <v>8.6</v>
      </c>
      <c r="G322" s="4">
        <v>0.1</v>
      </c>
      <c r="H322" s="3" t="s">
        <v>3</v>
      </c>
      <c r="I322" s="3">
        <v>75</v>
      </c>
      <c r="J322" s="9">
        <v>30</v>
      </c>
      <c r="K322" s="3">
        <v>0.3</v>
      </c>
      <c r="L322" s="6">
        <v>84.2</v>
      </c>
      <c r="M322" s="6">
        <v>16.4453125</v>
      </c>
      <c r="N322" s="6">
        <v>1.2921615201900236</v>
      </c>
      <c r="O322" s="82">
        <v>1.2747335228078847</v>
      </c>
    </row>
    <row r="323" spans="1:15" x14ac:dyDescent="0.25">
      <c r="A323" s="114"/>
      <c r="B323" s="3" t="s">
        <v>232</v>
      </c>
      <c r="C323" s="3">
        <v>100</v>
      </c>
      <c r="D323" s="9">
        <v>1232</v>
      </c>
      <c r="E323" s="81">
        <v>8.6</v>
      </c>
      <c r="F323" s="81">
        <v>8.6</v>
      </c>
      <c r="G323" s="4">
        <v>0.15</v>
      </c>
      <c r="H323" s="3" t="s">
        <v>3</v>
      </c>
      <c r="I323" s="3">
        <v>75</v>
      </c>
      <c r="J323" s="9">
        <v>30</v>
      </c>
      <c r="K323" s="3">
        <v>0.3</v>
      </c>
      <c r="L323" s="6">
        <v>84.2</v>
      </c>
      <c r="M323" s="6">
        <v>16.4453125</v>
      </c>
      <c r="N323" s="6">
        <v>1.6057007125890734</v>
      </c>
      <c r="O323" s="82">
        <v>1.4347622423134476</v>
      </c>
    </row>
    <row r="324" spans="1:15" x14ac:dyDescent="0.25">
      <c r="A324" s="115"/>
      <c r="B324" s="3" t="s">
        <v>232</v>
      </c>
      <c r="C324" s="3">
        <v>100</v>
      </c>
      <c r="D324" s="9">
        <v>1232</v>
      </c>
      <c r="E324" s="81">
        <v>8.6</v>
      </c>
      <c r="F324" s="81">
        <v>8.6</v>
      </c>
      <c r="G324" s="4">
        <v>0.2</v>
      </c>
      <c r="H324" s="3" t="s">
        <v>3</v>
      </c>
      <c r="I324" s="3">
        <v>75</v>
      </c>
      <c r="J324" s="9">
        <v>30</v>
      </c>
      <c r="K324" s="3">
        <v>0.3</v>
      </c>
      <c r="L324" s="6">
        <v>84.2</v>
      </c>
      <c r="M324" s="6">
        <v>16.4453125</v>
      </c>
      <c r="N324" s="6">
        <v>2.0201900237529689</v>
      </c>
      <c r="O324" s="82">
        <v>1.5961995249406173</v>
      </c>
    </row>
    <row r="325" spans="1:15" x14ac:dyDescent="0.25">
      <c r="A325" s="113" t="s">
        <v>83</v>
      </c>
      <c r="B325" s="3" t="s">
        <v>233</v>
      </c>
      <c r="C325" s="3">
        <v>3000</v>
      </c>
      <c r="D325" s="9"/>
      <c r="E325" s="81">
        <v>7.8</v>
      </c>
      <c r="F325" s="81">
        <v>7.8</v>
      </c>
      <c r="G325" s="4">
        <v>0.05</v>
      </c>
      <c r="H325" s="3" t="s">
        <v>160</v>
      </c>
      <c r="I325" s="3">
        <v>35</v>
      </c>
      <c r="J325" s="9">
        <v>25</v>
      </c>
      <c r="K325" s="5">
        <v>6</v>
      </c>
      <c r="L325" s="6">
        <v>1.7</v>
      </c>
      <c r="M325" s="6">
        <v>18.888888888888889</v>
      </c>
      <c r="N325" s="6">
        <v>1.1176470588235294</v>
      </c>
      <c r="O325" s="82">
        <v>1.0058823529411762</v>
      </c>
    </row>
    <row r="326" spans="1:15" x14ac:dyDescent="0.25">
      <c r="A326" s="114"/>
      <c r="B326" s="3" t="s">
        <v>233</v>
      </c>
      <c r="C326" s="3">
        <v>3000</v>
      </c>
      <c r="D326" s="9"/>
      <c r="E326" s="81">
        <v>7.8</v>
      </c>
      <c r="F326" s="81">
        <v>7.8</v>
      </c>
      <c r="G326" s="4">
        <v>0.15</v>
      </c>
      <c r="H326" s="3" t="s">
        <v>160</v>
      </c>
      <c r="I326" s="3">
        <v>35</v>
      </c>
      <c r="J326" s="9">
        <v>25</v>
      </c>
      <c r="K326" s="5">
        <v>6</v>
      </c>
      <c r="L326" s="6">
        <v>1.7</v>
      </c>
      <c r="M326" s="6">
        <v>18.888888888888889</v>
      </c>
      <c r="N326" s="6">
        <v>1.2352941176470589</v>
      </c>
      <c r="O326" s="82">
        <v>1.0106951871657752</v>
      </c>
    </row>
    <row r="327" spans="1:15" x14ac:dyDescent="0.25">
      <c r="A327" s="115"/>
      <c r="B327" s="3" t="s">
        <v>233</v>
      </c>
      <c r="C327" s="3">
        <v>3000</v>
      </c>
      <c r="D327" s="9"/>
      <c r="E327" s="81">
        <v>7.8</v>
      </c>
      <c r="F327" s="81">
        <v>7.8</v>
      </c>
      <c r="G327" s="4">
        <v>0.25</v>
      </c>
      <c r="H327" s="3" t="s">
        <v>160</v>
      </c>
      <c r="I327" s="3">
        <v>35</v>
      </c>
      <c r="J327" s="9">
        <v>25</v>
      </c>
      <c r="K327" s="5">
        <v>6</v>
      </c>
      <c r="L327" s="6">
        <v>1.7</v>
      </c>
      <c r="M327" s="6">
        <v>18.888888888888889</v>
      </c>
      <c r="N327" s="6">
        <v>1.7647058823529411</v>
      </c>
      <c r="O327" s="82">
        <v>1.3235294117647058</v>
      </c>
    </row>
    <row r="328" spans="1:15" x14ac:dyDescent="0.25">
      <c r="A328" s="113" t="s">
        <v>234</v>
      </c>
      <c r="B328" s="3" t="s">
        <v>12</v>
      </c>
      <c r="C328" s="3">
        <v>110</v>
      </c>
      <c r="D328" s="9"/>
      <c r="E328" s="81">
        <v>3.8</v>
      </c>
      <c r="F328" s="81">
        <v>3.8</v>
      </c>
      <c r="G328" s="4">
        <v>0.1</v>
      </c>
      <c r="H328" s="117" t="s">
        <v>235</v>
      </c>
      <c r="I328" s="3">
        <v>450</v>
      </c>
      <c r="J328" s="9">
        <v>25</v>
      </c>
      <c r="K328" s="3">
        <v>1</v>
      </c>
      <c r="L328" s="6">
        <v>450</v>
      </c>
      <c r="M328" s="6">
        <v>15</v>
      </c>
      <c r="N328" s="6">
        <v>1.2</v>
      </c>
      <c r="O328" s="82">
        <v>1.5652173913043479</v>
      </c>
    </row>
    <row r="329" spans="1:15" x14ac:dyDescent="0.25">
      <c r="A329" s="114"/>
      <c r="B329" s="3" t="s">
        <v>12</v>
      </c>
      <c r="C329" s="3">
        <v>110</v>
      </c>
      <c r="D329" s="9"/>
      <c r="E329" s="81">
        <v>3.8</v>
      </c>
      <c r="F329" s="81">
        <v>3.8</v>
      </c>
      <c r="G329" s="4">
        <v>0.1</v>
      </c>
      <c r="H329" s="118"/>
      <c r="I329" s="3">
        <v>450</v>
      </c>
      <c r="J329" s="9">
        <v>25</v>
      </c>
      <c r="K329" s="3">
        <v>1</v>
      </c>
      <c r="L329" s="6">
        <v>450</v>
      </c>
      <c r="M329" s="6">
        <v>15</v>
      </c>
      <c r="N329" s="6">
        <v>1.3777777777777778</v>
      </c>
      <c r="O329" s="82">
        <v>1.7971014492753623</v>
      </c>
    </row>
    <row r="330" spans="1:15" x14ac:dyDescent="0.25">
      <c r="A330" s="115"/>
      <c r="B330" s="3" t="s">
        <v>12</v>
      </c>
      <c r="C330" s="3">
        <v>110</v>
      </c>
      <c r="D330" s="9"/>
      <c r="E330" s="81">
        <v>3.8</v>
      </c>
      <c r="F330" s="81">
        <v>3.8</v>
      </c>
      <c r="G330" s="4">
        <v>0.2</v>
      </c>
      <c r="H330" s="119"/>
      <c r="I330" s="3">
        <v>450</v>
      </c>
      <c r="J330" s="9">
        <v>25</v>
      </c>
      <c r="K330" s="3">
        <v>1</v>
      </c>
      <c r="L330" s="6">
        <v>450</v>
      </c>
      <c r="M330" s="6">
        <v>15</v>
      </c>
      <c r="N330" s="6">
        <v>1.3111111111111111</v>
      </c>
      <c r="O330" s="82">
        <v>1.9666666666666666</v>
      </c>
    </row>
    <row r="331" spans="1:15" x14ac:dyDescent="0.25">
      <c r="A331" s="113" t="s">
        <v>236</v>
      </c>
      <c r="B331" s="3" t="s">
        <v>237</v>
      </c>
      <c r="C331" s="3">
        <v>200</v>
      </c>
      <c r="D331" s="9">
        <v>1500</v>
      </c>
      <c r="E331" s="81">
        <v>8.5</v>
      </c>
      <c r="F331" s="81">
        <v>5.8</v>
      </c>
      <c r="G331" s="4">
        <v>0.1</v>
      </c>
      <c r="H331" s="3" t="s">
        <v>2</v>
      </c>
      <c r="I331" s="3">
        <v>61.5</v>
      </c>
      <c r="J331" s="9">
        <v>35</v>
      </c>
      <c r="K331" s="3">
        <v>5</v>
      </c>
      <c r="L331" s="6">
        <v>8.92</v>
      </c>
      <c r="M331" s="6">
        <v>25.197740112994353</v>
      </c>
      <c r="N331" s="6">
        <v>1.0145739910313902</v>
      </c>
      <c r="O331" s="82">
        <v>1.0145739910313902</v>
      </c>
    </row>
    <row r="332" spans="1:15" x14ac:dyDescent="0.25">
      <c r="A332" s="114"/>
      <c r="B332" s="3" t="s">
        <v>237</v>
      </c>
      <c r="C332" s="3">
        <v>200</v>
      </c>
      <c r="D332" s="9">
        <v>1500</v>
      </c>
      <c r="E332" s="81">
        <v>8.5</v>
      </c>
      <c r="F332" s="81">
        <v>5.8</v>
      </c>
      <c r="G332" s="4">
        <v>0.2</v>
      </c>
      <c r="H332" s="3" t="s">
        <v>4</v>
      </c>
      <c r="I332" s="3">
        <v>61.5</v>
      </c>
      <c r="J332" s="9">
        <v>35</v>
      </c>
      <c r="K332" s="3">
        <v>5</v>
      </c>
      <c r="L332" s="6">
        <v>8.92</v>
      </c>
      <c r="M332" s="6">
        <v>25.197740112994353</v>
      </c>
      <c r="N332" s="6">
        <v>1.1704035874439462</v>
      </c>
      <c r="O332" s="82">
        <v>1.0706017311502762</v>
      </c>
    </row>
    <row r="333" spans="1:15" x14ac:dyDescent="0.25">
      <c r="A333" s="115"/>
      <c r="B333" s="3" t="s">
        <v>237</v>
      </c>
      <c r="C333" s="3">
        <v>200</v>
      </c>
      <c r="D333" s="9">
        <v>1500</v>
      </c>
      <c r="E333" s="81">
        <v>8.5</v>
      </c>
      <c r="F333" s="81">
        <v>5.8</v>
      </c>
      <c r="G333" s="4">
        <v>0.3</v>
      </c>
      <c r="H333" s="3" t="s">
        <v>4</v>
      </c>
      <c r="I333" s="3">
        <v>61.5</v>
      </c>
      <c r="J333" s="9">
        <v>35</v>
      </c>
      <c r="K333" s="3">
        <v>5</v>
      </c>
      <c r="L333" s="6">
        <v>8.92</v>
      </c>
      <c r="M333" s="6">
        <v>25.197740112994353</v>
      </c>
      <c r="N333" s="6">
        <v>1.5022421524663678</v>
      </c>
      <c r="O333" s="82">
        <v>1.2814306553568535</v>
      </c>
    </row>
    <row r="334" spans="1:15" x14ac:dyDescent="0.25">
      <c r="A334" s="113" t="s">
        <v>238</v>
      </c>
      <c r="B334" s="5" t="s">
        <v>29</v>
      </c>
      <c r="C334" s="5">
        <v>80</v>
      </c>
      <c r="D334" s="9">
        <v>1350</v>
      </c>
      <c r="E334" s="81">
        <v>11.6</v>
      </c>
      <c r="F334" s="81">
        <v>3.4</v>
      </c>
      <c r="G334" s="8">
        <v>0.11</v>
      </c>
      <c r="H334" s="5" t="s">
        <v>239</v>
      </c>
      <c r="I334" s="9"/>
      <c r="J334" s="9">
        <v>35</v>
      </c>
      <c r="K334" s="5">
        <v>1</v>
      </c>
      <c r="L334" s="6">
        <v>4390</v>
      </c>
      <c r="M334" s="6">
        <v>24.388888888888889</v>
      </c>
      <c r="N334" s="6">
        <v>1.0968109339407746</v>
      </c>
      <c r="O334" s="82">
        <v>0.78970387243735773</v>
      </c>
    </row>
    <row r="335" spans="1:15" x14ac:dyDescent="0.25">
      <c r="A335" s="114"/>
      <c r="B335" s="5" t="s">
        <v>29</v>
      </c>
      <c r="C335" s="5">
        <v>80</v>
      </c>
      <c r="D335" s="9">
        <v>1350</v>
      </c>
      <c r="E335" s="81">
        <v>11.6</v>
      </c>
      <c r="F335" s="81">
        <v>3.4</v>
      </c>
      <c r="G335" s="8">
        <v>0.28000000000000003</v>
      </c>
      <c r="H335" s="5" t="s">
        <v>240</v>
      </c>
      <c r="I335" s="9"/>
      <c r="J335" s="9">
        <v>35</v>
      </c>
      <c r="K335" s="5">
        <v>1</v>
      </c>
      <c r="L335" s="6">
        <v>4390</v>
      </c>
      <c r="M335" s="6">
        <v>24.388888888888889</v>
      </c>
      <c r="N335" s="6">
        <v>0.97266514806378135</v>
      </c>
      <c r="O335" s="82">
        <v>0.89784475205887504</v>
      </c>
    </row>
    <row r="336" spans="1:15" x14ac:dyDescent="0.25">
      <c r="A336" s="114"/>
      <c r="B336" s="5" t="s">
        <v>163</v>
      </c>
      <c r="C336" s="5">
        <v>80</v>
      </c>
      <c r="D336" s="9">
        <v>1350</v>
      </c>
      <c r="E336" s="81">
        <v>11.6</v>
      </c>
      <c r="F336" s="81">
        <v>3.4</v>
      </c>
      <c r="G336" s="8">
        <v>0.36</v>
      </c>
      <c r="H336" s="5" t="s">
        <v>240</v>
      </c>
      <c r="I336" s="9"/>
      <c r="J336" s="9">
        <v>35</v>
      </c>
      <c r="K336" s="5">
        <v>1</v>
      </c>
      <c r="L336" s="6">
        <v>4390</v>
      </c>
      <c r="M336" s="6">
        <v>24.388888888888889</v>
      </c>
      <c r="N336" s="6">
        <v>1.5535307517084282</v>
      </c>
      <c r="O336" s="82">
        <v>0.73588298765136062</v>
      </c>
    </row>
    <row r="337" spans="1:15" x14ac:dyDescent="0.25">
      <c r="A337" s="114"/>
      <c r="B337" s="5" t="s">
        <v>163</v>
      </c>
      <c r="C337" s="5">
        <v>80</v>
      </c>
      <c r="D337" s="9">
        <v>1350</v>
      </c>
      <c r="E337" s="81">
        <v>11.6</v>
      </c>
      <c r="F337" s="81">
        <v>3.4</v>
      </c>
      <c r="G337" s="8">
        <v>0.43</v>
      </c>
      <c r="H337" s="5" t="s">
        <v>240</v>
      </c>
      <c r="I337" s="9"/>
      <c r="J337" s="9">
        <v>35</v>
      </c>
      <c r="K337" s="5">
        <v>1</v>
      </c>
      <c r="L337" s="6">
        <v>4390</v>
      </c>
      <c r="M337" s="6">
        <v>24.388888888888889</v>
      </c>
      <c r="N337" s="6">
        <v>1.4350797266514805</v>
      </c>
      <c r="O337" s="82">
        <v>0.73804100227790437</v>
      </c>
    </row>
    <row r="338" spans="1:15" x14ac:dyDescent="0.25">
      <c r="A338" s="114"/>
      <c r="B338" s="5" t="s">
        <v>163</v>
      </c>
      <c r="C338" s="5">
        <v>80</v>
      </c>
      <c r="D338" s="9">
        <v>1350</v>
      </c>
      <c r="E338" s="81">
        <v>11.6</v>
      </c>
      <c r="F338" s="81">
        <v>3.4</v>
      </c>
      <c r="G338" s="8">
        <v>0.28000000000000003</v>
      </c>
      <c r="H338" s="5" t="s">
        <v>240</v>
      </c>
      <c r="I338" s="9"/>
      <c r="J338" s="9">
        <v>35</v>
      </c>
      <c r="K338" s="5">
        <v>1</v>
      </c>
      <c r="L338" s="6">
        <v>4390</v>
      </c>
      <c r="M338" s="6">
        <v>24.388888888888889</v>
      </c>
      <c r="N338" s="6">
        <v>3.8838268792710706</v>
      </c>
      <c r="O338" s="82">
        <v>0.64136590666861715</v>
      </c>
    </row>
    <row r="339" spans="1:15" x14ac:dyDescent="0.25">
      <c r="A339" s="115"/>
      <c r="B339" s="5" t="s">
        <v>163</v>
      </c>
      <c r="C339" s="5">
        <v>80</v>
      </c>
      <c r="D339" s="9">
        <v>1350</v>
      </c>
      <c r="E339" s="81">
        <v>11.6</v>
      </c>
      <c r="F339" s="81">
        <v>3.4</v>
      </c>
      <c r="G339" s="8">
        <v>0.43</v>
      </c>
      <c r="H339" s="5" t="s">
        <v>240</v>
      </c>
      <c r="I339" s="9"/>
      <c r="J339" s="9">
        <v>35</v>
      </c>
      <c r="K339" s="5">
        <v>1</v>
      </c>
      <c r="L339" s="6">
        <v>4390</v>
      </c>
      <c r="M339" s="6">
        <v>24.388888888888889</v>
      </c>
      <c r="N339" s="6">
        <v>4.4077448747152621</v>
      </c>
      <c r="O339" s="82">
        <v>0.45079208945951543</v>
      </c>
    </row>
    <row r="340" spans="1:15" x14ac:dyDescent="0.25">
      <c r="A340" s="113" t="s">
        <v>241</v>
      </c>
      <c r="B340" s="5" t="s">
        <v>242</v>
      </c>
      <c r="C340" s="5"/>
      <c r="D340" s="9">
        <v>2250</v>
      </c>
      <c r="E340" s="81"/>
      <c r="F340" s="81"/>
      <c r="G340" s="8"/>
      <c r="H340" s="5" t="s">
        <v>5</v>
      </c>
      <c r="I340" s="9">
        <v>36</v>
      </c>
      <c r="J340" s="9">
        <v>35</v>
      </c>
      <c r="K340" s="5">
        <v>2</v>
      </c>
      <c r="L340" s="6">
        <v>1.38</v>
      </c>
      <c r="M340" s="6">
        <v>34.5</v>
      </c>
      <c r="N340" s="6">
        <v>2.304347826086957</v>
      </c>
      <c r="O340" s="82">
        <v>0.92173913043478262</v>
      </c>
    </row>
    <row r="341" spans="1:15" x14ac:dyDescent="0.25">
      <c r="A341" s="115"/>
      <c r="B341" s="5" t="s">
        <v>242</v>
      </c>
      <c r="C341" s="5"/>
      <c r="D341" s="9">
        <v>2250</v>
      </c>
      <c r="E341" s="81"/>
      <c r="F341" s="81"/>
      <c r="G341" s="8"/>
      <c r="H341" s="5" t="s">
        <v>5</v>
      </c>
      <c r="I341" s="9">
        <v>194</v>
      </c>
      <c r="J341" s="9">
        <v>35</v>
      </c>
      <c r="K341" s="5">
        <v>2</v>
      </c>
      <c r="L341" s="6">
        <v>13.468644067796609</v>
      </c>
      <c r="M341" s="6">
        <v>16.835805084745761</v>
      </c>
      <c r="N341" s="6">
        <v>1.6634596134375912</v>
      </c>
      <c r="O341" s="82">
        <v>1.0790008303378968</v>
      </c>
    </row>
    <row r="342" spans="1:15" x14ac:dyDescent="0.25">
      <c r="A342" s="113" t="s">
        <v>243</v>
      </c>
      <c r="B342" s="5" t="s">
        <v>29</v>
      </c>
      <c r="C342" s="5">
        <v>80</v>
      </c>
      <c r="D342" s="9">
        <v>1350</v>
      </c>
      <c r="E342" s="81">
        <v>11.6</v>
      </c>
      <c r="F342" s="81">
        <v>3.4</v>
      </c>
      <c r="G342" s="8">
        <v>0.08</v>
      </c>
      <c r="H342" s="5" t="s">
        <v>151</v>
      </c>
      <c r="I342" s="9">
        <v>20</v>
      </c>
      <c r="J342" s="9">
        <v>25</v>
      </c>
      <c r="K342" s="5">
        <v>3</v>
      </c>
      <c r="L342" s="6">
        <v>2.66</v>
      </c>
      <c r="M342" s="6">
        <v>54.285714285714285</v>
      </c>
      <c r="N342" s="6">
        <v>1.1842105263157894</v>
      </c>
      <c r="O342" s="82">
        <v>1.1605263157894736</v>
      </c>
    </row>
    <row r="343" spans="1:15" x14ac:dyDescent="0.25">
      <c r="A343" s="114"/>
      <c r="B343" s="5" t="s">
        <v>29</v>
      </c>
      <c r="C343" s="5">
        <v>80</v>
      </c>
      <c r="D343" s="9">
        <v>1350</v>
      </c>
      <c r="E343" s="81">
        <v>11.6</v>
      </c>
      <c r="F343" s="81">
        <v>3.4</v>
      </c>
      <c r="G343" s="8">
        <v>0.17</v>
      </c>
      <c r="H343" s="5" t="s">
        <v>32</v>
      </c>
      <c r="I343" s="9">
        <v>20</v>
      </c>
      <c r="J343" s="9">
        <v>25</v>
      </c>
      <c r="K343" s="5">
        <v>3</v>
      </c>
      <c r="L343" s="6">
        <v>2.66</v>
      </c>
      <c r="M343" s="6">
        <v>54.285714285714285</v>
      </c>
      <c r="N343" s="6">
        <v>2.3796992481203008</v>
      </c>
      <c r="O343" s="82">
        <v>1.7147832817337461</v>
      </c>
    </row>
    <row r="344" spans="1:15" x14ac:dyDescent="0.25">
      <c r="A344" s="114"/>
      <c r="B344" s="5" t="s">
        <v>163</v>
      </c>
      <c r="C344" s="5">
        <v>80</v>
      </c>
      <c r="D344" s="9">
        <v>1350</v>
      </c>
      <c r="E344" s="81">
        <v>11.6</v>
      </c>
      <c r="F344" s="81">
        <v>3.4</v>
      </c>
      <c r="G344" s="8">
        <v>0.27</v>
      </c>
      <c r="H344" s="5" t="s">
        <v>32</v>
      </c>
      <c r="I344" s="9">
        <v>20</v>
      </c>
      <c r="J344" s="9">
        <v>25</v>
      </c>
      <c r="K344" s="5">
        <v>3</v>
      </c>
      <c r="L344" s="6">
        <v>2.66</v>
      </c>
      <c r="M344" s="6">
        <v>54.285714285714285</v>
      </c>
      <c r="N344" s="6">
        <v>4.1428571428571423</v>
      </c>
      <c r="O344" s="82">
        <v>1.6916666666666667</v>
      </c>
    </row>
    <row r="345" spans="1:15" x14ac:dyDescent="0.25">
      <c r="A345" s="115"/>
      <c r="B345" s="5" t="s">
        <v>163</v>
      </c>
      <c r="C345" s="5">
        <v>80</v>
      </c>
      <c r="D345" s="9">
        <v>1350</v>
      </c>
      <c r="E345" s="81">
        <v>11.6</v>
      </c>
      <c r="F345" s="81">
        <v>3.4</v>
      </c>
      <c r="G345" s="8">
        <v>0.31</v>
      </c>
      <c r="H345" s="5" t="s">
        <v>32</v>
      </c>
      <c r="I345" s="9">
        <v>20</v>
      </c>
      <c r="J345" s="9">
        <v>25</v>
      </c>
      <c r="K345" s="5">
        <v>3</v>
      </c>
      <c r="L345" s="6">
        <v>2.66</v>
      </c>
      <c r="M345" s="6">
        <v>54.285714285714285</v>
      </c>
      <c r="N345" s="6">
        <v>7.5375939849624061</v>
      </c>
      <c r="O345" s="82">
        <v>0.83561562276732559</v>
      </c>
    </row>
    <row r="346" spans="1:15" x14ac:dyDescent="0.25">
      <c r="A346" s="113" t="s">
        <v>244</v>
      </c>
      <c r="B346" s="5" t="s">
        <v>30</v>
      </c>
      <c r="C346" s="5">
        <v>100</v>
      </c>
      <c r="D346" s="9">
        <v>679</v>
      </c>
      <c r="E346" s="81">
        <v>16.5</v>
      </c>
      <c r="F346" s="81">
        <v>4.2</v>
      </c>
      <c r="G346" s="8">
        <v>0.1</v>
      </c>
      <c r="H346" s="5" t="s">
        <v>7</v>
      </c>
      <c r="I346" s="9">
        <v>60</v>
      </c>
      <c r="J346" s="9">
        <v>35</v>
      </c>
      <c r="K346" s="5">
        <v>3.5</v>
      </c>
      <c r="L346" s="6">
        <v>3294.7</v>
      </c>
      <c r="M346" s="6">
        <v>10.225636250775915</v>
      </c>
      <c r="N346" s="6">
        <v>1.296324399793608</v>
      </c>
      <c r="O346" s="82">
        <v>1.1067189231942249</v>
      </c>
    </row>
    <row r="347" spans="1:15" x14ac:dyDescent="0.25">
      <c r="A347" s="114"/>
      <c r="B347" s="5" t="s">
        <v>30</v>
      </c>
      <c r="C347" s="5">
        <v>100</v>
      </c>
      <c r="D347" s="9">
        <v>679</v>
      </c>
      <c r="E347" s="81">
        <v>16.5</v>
      </c>
      <c r="F347" s="81">
        <v>4.2</v>
      </c>
      <c r="G347" s="8">
        <v>0.2</v>
      </c>
      <c r="H347" s="5" t="s">
        <v>7</v>
      </c>
      <c r="I347" s="9">
        <v>60</v>
      </c>
      <c r="J347" s="9">
        <v>35</v>
      </c>
      <c r="K347" s="5">
        <v>3.5</v>
      </c>
      <c r="L347" s="6">
        <v>3294.7</v>
      </c>
      <c r="M347" s="6">
        <v>10.225636250775915</v>
      </c>
      <c r="N347" s="6">
        <v>1.8035025950769419</v>
      </c>
      <c r="O347" s="82">
        <v>1.1659079777965302</v>
      </c>
    </row>
    <row r="348" spans="1:15" x14ac:dyDescent="0.25">
      <c r="A348" s="114"/>
      <c r="B348" s="5" t="s">
        <v>245</v>
      </c>
      <c r="C348" s="5">
        <v>100</v>
      </c>
      <c r="D348" s="9">
        <v>679</v>
      </c>
      <c r="E348" s="81">
        <v>16.5</v>
      </c>
      <c r="F348" s="81">
        <v>4.2</v>
      </c>
      <c r="G348" s="8">
        <v>0.3</v>
      </c>
      <c r="H348" s="5" t="s">
        <v>8</v>
      </c>
      <c r="I348" s="9">
        <v>60</v>
      </c>
      <c r="J348" s="9">
        <v>35</v>
      </c>
      <c r="K348" s="5">
        <v>3.5</v>
      </c>
      <c r="L348" s="6">
        <v>3294.7</v>
      </c>
      <c r="M348" s="6">
        <v>10.225636250775915</v>
      </c>
      <c r="N348" s="6">
        <v>2.5425987191550066</v>
      </c>
      <c r="O348" s="82">
        <v>1.0930290958128661</v>
      </c>
    </row>
    <row r="349" spans="1:15" x14ac:dyDescent="0.25">
      <c r="A349" s="114"/>
      <c r="B349" s="5" t="s">
        <v>245</v>
      </c>
      <c r="C349" s="5">
        <v>100</v>
      </c>
      <c r="D349" s="9">
        <v>679</v>
      </c>
      <c r="E349" s="81">
        <v>16.5</v>
      </c>
      <c r="F349" s="81">
        <v>4.2</v>
      </c>
      <c r="G349" s="8">
        <v>0.1</v>
      </c>
      <c r="H349" s="5" t="s">
        <v>8</v>
      </c>
      <c r="I349" s="9">
        <v>60</v>
      </c>
      <c r="J349" s="9">
        <v>35</v>
      </c>
      <c r="K349" s="5">
        <v>3.5</v>
      </c>
      <c r="L349" s="6">
        <v>1233.2</v>
      </c>
      <c r="M349" s="6">
        <v>34.066298342541437</v>
      </c>
      <c r="N349" s="6">
        <v>1.5482484592928965</v>
      </c>
      <c r="O349" s="82">
        <v>1.03982549585163</v>
      </c>
    </row>
    <row r="350" spans="1:15" x14ac:dyDescent="0.25">
      <c r="A350" s="114"/>
      <c r="B350" s="5" t="s">
        <v>245</v>
      </c>
      <c r="C350" s="5">
        <v>100</v>
      </c>
      <c r="D350" s="9">
        <v>679</v>
      </c>
      <c r="E350" s="81">
        <v>16.5</v>
      </c>
      <c r="F350" s="81">
        <v>4.2</v>
      </c>
      <c r="G350" s="8">
        <v>0.2</v>
      </c>
      <c r="H350" s="5" t="s">
        <v>8</v>
      </c>
      <c r="I350" s="9">
        <v>60</v>
      </c>
      <c r="J350" s="9">
        <v>35</v>
      </c>
      <c r="K350" s="5">
        <v>3.5</v>
      </c>
      <c r="L350" s="6">
        <v>1233.2</v>
      </c>
      <c r="M350" s="6">
        <v>34.066298342541437</v>
      </c>
      <c r="N350" s="6">
        <v>2.0643042491080115</v>
      </c>
      <c r="O350" s="82">
        <v>1.0364467935882111</v>
      </c>
    </row>
    <row r="351" spans="1:15" x14ac:dyDescent="0.25">
      <c r="A351" s="115"/>
      <c r="B351" s="5" t="s">
        <v>245</v>
      </c>
      <c r="C351" s="5">
        <v>100</v>
      </c>
      <c r="D351" s="9">
        <v>679</v>
      </c>
      <c r="E351" s="81">
        <v>16.5</v>
      </c>
      <c r="F351" s="81">
        <v>4.2</v>
      </c>
      <c r="G351" s="8">
        <v>0.3</v>
      </c>
      <c r="H351" s="5" t="s">
        <v>8</v>
      </c>
      <c r="I351" s="9">
        <v>60</v>
      </c>
      <c r="J351" s="9">
        <v>35</v>
      </c>
      <c r="K351" s="5">
        <v>3.5</v>
      </c>
      <c r="L351" s="6">
        <v>1233.2</v>
      </c>
      <c r="M351" s="6">
        <v>34.066298342541437</v>
      </c>
      <c r="N351" s="6">
        <v>2.8045734674018812</v>
      </c>
      <c r="O351" s="82">
        <v>1.0455773380015254</v>
      </c>
    </row>
    <row r="352" spans="1:15" x14ac:dyDescent="0.25">
      <c r="A352" s="113" t="s">
        <v>246</v>
      </c>
      <c r="B352" s="5" t="s">
        <v>29</v>
      </c>
      <c r="C352" s="5">
        <v>80</v>
      </c>
      <c r="D352" s="9">
        <v>1350</v>
      </c>
      <c r="E352" s="81">
        <v>11.6</v>
      </c>
      <c r="F352" s="81">
        <v>3.4</v>
      </c>
      <c r="G352" s="7">
        <v>2</v>
      </c>
      <c r="H352" s="3" t="s">
        <v>3</v>
      </c>
      <c r="I352" s="9">
        <v>13</v>
      </c>
      <c r="J352" s="9">
        <v>30</v>
      </c>
      <c r="K352" s="5">
        <v>2</v>
      </c>
      <c r="L352" s="6">
        <v>152</v>
      </c>
      <c r="M352" s="6">
        <v>3.8974358974358974</v>
      </c>
      <c r="N352" s="6">
        <v>1.7105263157894737</v>
      </c>
      <c r="O352" s="82">
        <v>3.254172015404365</v>
      </c>
    </row>
    <row r="353" spans="1:15" x14ac:dyDescent="0.25">
      <c r="A353" s="114"/>
      <c r="B353" s="5" t="s">
        <v>29</v>
      </c>
      <c r="C353" s="5">
        <v>80</v>
      </c>
      <c r="D353" s="9">
        <v>1350</v>
      </c>
      <c r="E353" s="81">
        <v>11.6</v>
      </c>
      <c r="F353" s="81">
        <v>3.4</v>
      </c>
      <c r="G353" s="7">
        <v>8</v>
      </c>
      <c r="H353" s="3" t="s">
        <v>3</v>
      </c>
      <c r="I353" s="9">
        <v>13</v>
      </c>
      <c r="J353" s="9">
        <v>30</v>
      </c>
      <c r="K353" s="5">
        <v>2</v>
      </c>
      <c r="L353" s="6">
        <v>152</v>
      </c>
      <c r="M353" s="6">
        <v>3.8974358974358974</v>
      </c>
      <c r="N353" s="6">
        <v>1.743421052631579</v>
      </c>
      <c r="O353" s="82">
        <v>3.3996710526315792</v>
      </c>
    </row>
    <row r="354" spans="1:15" x14ac:dyDescent="0.25">
      <c r="A354" s="114"/>
      <c r="B354" s="5" t="s">
        <v>29</v>
      </c>
      <c r="C354" s="5">
        <v>80</v>
      </c>
      <c r="D354" s="9">
        <v>1350</v>
      </c>
      <c r="E354" s="81">
        <v>11.6</v>
      </c>
      <c r="F354" s="81">
        <v>3.4</v>
      </c>
      <c r="G354" s="7">
        <v>32</v>
      </c>
      <c r="H354" s="3" t="s">
        <v>3</v>
      </c>
      <c r="I354" s="9">
        <v>13</v>
      </c>
      <c r="J354" s="9">
        <v>30</v>
      </c>
      <c r="K354" s="5">
        <v>2</v>
      </c>
      <c r="L354" s="6">
        <v>152</v>
      </c>
      <c r="M354" s="6">
        <v>3.8974358974358974</v>
      </c>
      <c r="N354" s="6">
        <v>1.875</v>
      </c>
      <c r="O354" s="82">
        <v>3.4821428571428572</v>
      </c>
    </row>
    <row r="355" spans="1:15" x14ac:dyDescent="0.25">
      <c r="A355" s="114"/>
      <c r="B355" s="5" t="s">
        <v>29</v>
      </c>
      <c r="C355" s="5">
        <v>80</v>
      </c>
      <c r="D355" s="9">
        <v>1350</v>
      </c>
      <c r="E355" s="81">
        <v>11.6</v>
      </c>
      <c r="F355" s="81">
        <v>3.4</v>
      </c>
      <c r="G355" s="7">
        <v>2</v>
      </c>
      <c r="H355" s="3" t="s">
        <v>3</v>
      </c>
      <c r="I355" s="9">
        <v>13</v>
      </c>
      <c r="J355" s="9">
        <v>30</v>
      </c>
      <c r="K355" s="5">
        <v>2</v>
      </c>
      <c r="L355" s="6">
        <v>142</v>
      </c>
      <c r="M355" s="6">
        <v>6.4545454545454541</v>
      </c>
      <c r="N355" s="6">
        <v>1.5845070422535212</v>
      </c>
      <c r="O355" s="82">
        <v>1.9366197183098592</v>
      </c>
    </row>
    <row r="356" spans="1:15" x14ac:dyDescent="0.25">
      <c r="A356" s="114"/>
      <c r="B356" s="5" t="s">
        <v>29</v>
      </c>
      <c r="C356" s="5">
        <v>80</v>
      </c>
      <c r="D356" s="9">
        <v>1350</v>
      </c>
      <c r="E356" s="81">
        <v>11.6</v>
      </c>
      <c r="F356" s="81">
        <v>3.4</v>
      </c>
      <c r="G356" s="7">
        <v>8</v>
      </c>
      <c r="H356" s="3" t="s">
        <v>3</v>
      </c>
      <c r="I356" s="9">
        <v>13</v>
      </c>
      <c r="J356" s="9">
        <v>30</v>
      </c>
      <c r="K356" s="5">
        <v>2</v>
      </c>
      <c r="L356" s="6">
        <v>142</v>
      </c>
      <c r="M356" s="6">
        <v>6.4545454545454541</v>
      </c>
      <c r="N356" s="6">
        <v>1.7535211267605635</v>
      </c>
      <c r="O356" s="82">
        <v>2.0303928836174943</v>
      </c>
    </row>
    <row r="357" spans="1:15" x14ac:dyDescent="0.25">
      <c r="A357" s="115"/>
      <c r="B357" s="5" t="s">
        <v>29</v>
      </c>
      <c r="C357" s="5">
        <v>80</v>
      </c>
      <c r="D357" s="9">
        <v>1350</v>
      </c>
      <c r="E357" s="81">
        <v>11.6</v>
      </c>
      <c r="F357" s="81">
        <v>3.4</v>
      </c>
      <c r="G357" s="7">
        <v>32</v>
      </c>
      <c r="H357" s="3" t="s">
        <v>3</v>
      </c>
      <c r="I357" s="9">
        <v>13</v>
      </c>
      <c r="J357" s="9">
        <v>30</v>
      </c>
      <c r="K357" s="5">
        <v>2</v>
      </c>
      <c r="L357" s="6">
        <v>142</v>
      </c>
      <c r="M357" s="6">
        <v>6.4545454545454541</v>
      </c>
      <c r="N357" s="6">
        <v>1.767605633802817</v>
      </c>
      <c r="O357" s="82">
        <v>2.4304577464788735</v>
      </c>
    </row>
    <row r="358" spans="1:15" x14ac:dyDescent="0.25">
      <c r="A358" s="113" t="s">
        <v>247</v>
      </c>
      <c r="B358" s="5" t="s">
        <v>29</v>
      </c>
      <c r="C358" s="5">
        <v>80</v>
      </c>
      <c r="D358" s="9">
        <v>1350</v>
      </c>
      <c r="E358" s="81">
        <v>11.6</v>
      </c>
      <c r="F358" s="81">
        <v>3.4</v>
      </c>
      <c r="G358" s="8">
        <v>0.05</v>
      </c>
      <c r="H358" s="5" t="s">
        <v>31</v>
      </c>
      <c r="I358" s="9"/>
      <c r="J358" s="9">
        <v>30</v>
      </c>
      <c r="K358" s="5">
        <v>3.5</v>
      </c>
      <c r="L358" s="6">
        <v>468.01</v>
      </c>
      <c r="M358" s="6">
        <v>7.0303439987982577</v>
      </c>
      <c r="N358" s="6">
        <v>1.4818914125766542</v>
      </c>
      <c r="O358" s="82">
        <v>2.3527190874130186</v>
      </c>
    </row>
    <row r="359" spans="1:15" x14ac:dyDescent="0.25">
      <c r="A359" s="114"/>
      <c r="B359" s="5" t="s">
        <v>29</v>
      </c>
      <c r="C359" s="5">
        <v>80</v>
      </c>
      <c r="D359" s="9">
        <v>1350</v>
      </c>
      <c r="E359" s="81">
        <v>11.6</v>
      </c>
      <c r="F359" s="81">
        <v>3.4</v>
      </c>
      <c r="G359" s="8">
        <v>0.1</v>
      </c>
      <c r="H359" s="5" t="s">
        <v>135</v>
      </c>
      <c r="I359" s="9"/>
      <c r="J359" s="9">
        <v>30</v>
      </c>
      <c r="K359" s="5">
        <v>3.5</v>
      </c>
      <c r="L359" s="6">
        <v>468.01</v>
      </c>
      <c r="M359" s="6">
        <v>7.0303439987982577</v>
      </c>
      <c r="N359" s="6">
        <v>3.048545971239931</v>
      </c>
      <c r="O359" s="82">
        <v>4.0825126796508187</v>
      </c>
    </row>
    <row r="360" spans="1:15" x14ac:dyDescent="0.25">
      <c r="A360" s="114"/>
      <c r="B360" s="5" t="s">
        <v>29</v>
      </c>
      <c r="C360" s="5">
        <v>80</v>
      </c>
      <c r="D360" s="9">
        <v>1350</v>
      </c>
      <c r="E360" s="81">
        <v>11.6</v>
      </c>
      <c r="F360" s="81">
        <v>3.4</v>
      </c>
      <c r="G360" s="8">
        <v>0.15</v>
      </c>
      <c r="H360" s="5" t="s">
        <v>135</v>
      </c>
      <c r="I360" s="9"/>
      <c r="J360" s="9">
        <v>30</v>
      </c>
      <c r="K360" s="5">
        <v>3.5</v>
      </c>
      <c r="L360" s="6">
        <v>468.01</v>
      </c>
      <c r="M360" s="6">
        <v>7.0303439987982577</v>
      </c>
      <c r="N360" s="6">
        <v>3.1325399029935257</v>
      </c>
      <c r="O360" s="82">
        <v>1.610294836619915</v>
      </c>
    </row>
    <row r="361" spans="1:15" x14ac:dyDescent="0.25">
      <c r="A361" s="115"/>
      <c r="B361" s="5" t="s">
        <v>29</v>
      </c>
      <c r="C361" s="5">
        <v>80</v>
      </c>
      <c r="D361" s="9">
        <v>1350</v>
      </c>
      <c r="E361" s="81">
        <v>11.6</v>
      </c>
      <c r="F361" s="81">
        <v>3.4</v>
      </c>
      <c r="G361" s="8">
        <v>0.2</v>
      </c>
      <c r="H361" s="5" t="s">
        <v>135</v>
      </c>
      <c r="I361" s="9"/>
      <c r="J361" s="9">
        <v>30</v>
      </c>
      <c r="K361" s="5">
        <v>3.5</v>
      </c>
      <c r="L361" s="6">
        <v>468.01</v>
      </c>
      <c r="M361" s="6">
        <v>7.0303439987982577</v>
      </c>
      <c r="N361" s="6">
        <v>3.1254887716074444</v>
      </c>
      <c r="O361" s="82">
        <v>1.2756823269522231</v>
      </c>
    </row>
    <row r="362" spans="1:15" x14ac:dyDescent="0.25">
      <c r="A362" s="113" t="s">
        <v>248</v>
      </c>
      <c r="B362" s="5" t="s">
        <v>29</v>
      </c>
      <c r="C362" s="5">
        <v>80</v>
      </c>
      <c r="D362" s="9">
        <v>1350</v>
      </c>
      <c r="E362" s="81">
        <v>11.6</v>
      </c>
      <c r="F362" s="81">
        <v>3.4</v>
      </c>
      <c r="G362" s="8">
        <v>0.05</v>
      </c>
      <c r="H362" s="5" t="s">
        <v>141</v>
      </c>
      <c r="I362" s="9">
        <v>80</v>
      </c>
      <c r="J362" s="9">
        <v>25</v>
      </c>
      <c r="K362" s="5">
        <v>1</v>
      </c>
      <c r="L362" s="6">
        <v>76</v>
      </c>
      <c r="M362" s="6">
        <v>19</v>
      </c>
      <c r="N362" s="6">
        <v>1.0789473684210527</v>
      </c>
      <c r="O362" s="82">
        <v>0.95906432748538006</v>
      </c>
    </row>
    <row r="363" spans="1:15" x14ac:dyDescent="0.25">
      <c r="A363" s="114"/>
      <c r="B363" s="5" t="s">
        <v>29</v>
      </c>
      <c r="C363" s="5">
        <v>80</v>
      </c>
      <c r="D363" s="9">
        <v>1350</v>
      </c>
      <c r="E363" s="81">
        <v>11.6</v>
      </c>
      <c r="F363" s="81">
        <v>3.4</v>
      </c>
      <c r="G363" s="8">
        <v>0.1</v>
      </c>
      <c r="H363" s="5" t="s">
        <v>3</v>
      </c>
      <c r="I363" s="9">
        <v>80</v>
      </c>
      <c r="J363" s="9">
        <v>25</v>
      </c>
      <c r="K363" s="5">
        <v>1</v>
      </c>
      <c r="L363" s="6">
        <v>76</v>
      </c>
      <c r="M363" s="6">
        <v>19</v>
      </c>
      <c r="N363" s="6">
        <v>1.2763157894736843</v>
      </c>
      <c r="O363" s="82">
        <v>1.0210526315789472</v>
      </c>
    </row>
    <row r="364" spans="1:15" x14ac:dyDescent="0.25">
      <c r="A364" s="114"/>
      <c r="B364" s="5" t="s">
        <v>163</v>
      </c>
      <c r="C364" s="5">
        <v>80</v>
      </c>
      <c r="D364" s="9">
        <v>1350</v>
      </c>
      <c r="E364" s="81">
        <v>11.6</v>
      </c>
      <c r="F364" s="81">
        <v>3.4</v>
      </c>
      <c r="G364" s="8">
        <v>0.15</v>
      </c>
      <c r="H364" s="5" t="s">
        <v>3</v>
      </c>
      <c r="I364" s="9">
        <v>80</v>
      </c>
      <c r="J364" s="9">
        <v>25</v>
      </c>
      <c r="K364" s="5">
        <v>1</v>
      </c>
      <c r="L364" s="6">
        <v>76</v>
      </c>
      <c r="M364" s="6">
        <v>19</v>
      </c>
      <c r="N364" s="6">
        <v>1.6447368421052631</v>
      </c>
      <c r="O364" s="82">
        <v>0.96749226006191957</v>
      </c>
    </row>
    <row r="365" spans="1:15" x14ac:dyDescent="0.25">
      <c r="A365" s="114"/>
      <c r="B365" s="5" t="s">
        <v>163</v>
      </c>
      <c r="C365" s="5">
        <v>80</v>
      </c>
      <c r="D365" s="9">
        <v>1350</v>
      </c>
      <c r="E365" s="81">
        <v>11.6</v>
      </c>
      <c r="F365" s="81">
        <v>3.4</v>
      </c>
      <c r="G365" s="8">
        <v>0.2</v>
      </c>
      <c r="H365" s="5" t="s">
        <v>3</v>
      </c>
      <c r="I365" s="9">
        <v>80</v>
      </c>
      <c r="J365" s="9">
        <v>25</v>
      </c>
      <c r="K365" s="5">
        <v>1</v>
      </c>
      <c r="L365" s="6">
        <v>76</v>
      </c>
      <c r="M365" s="6">
        <v>19</v>
      </c>
      <c r="N365" s="6">
        <v>2.1315789473684212</v>
      </c>
      <c r="O365" s="82">
        <v>0.81203007518796999</v>
      </c>
    </row>
    <row r="366" spans="1:15" x14ac:dyDescent="0.25">
      <c r="A366" s="114"/>
      <c r="B366" s="5" t="s">
        <v>163</v>
      </c>
      <c r="C366" s="5">
        <v>80</v>
      </c>
      <c r="D366" s="9">
        <v>1350</v>
      </c>
      <c r="E366" s="81">
        <v>11.6</v>
      </c>
      <c r="F366" s="81">
        <v>3.4</v>
      </c>
      <c r="G366" s="8">
        <v>0.25</v>
      </c>
      <c r="H366" s="5" t="s">
        <v>3</v>
      </c>
      <c r="I366" s="9">
        <v>80</v>
      </c>
      <c r="J366" s="9">
        <v>25</v>
      </c>
      <c r="K366" s="5">
        <v>1</v>
      </c>
      <c r="L366" s="6">
        <v>76</v>
      </c>
      <c r="M366" s="6">
        <v>19</v>
      </c>
      <c r="N366" s="6">
        <v>2.6973684210526314</v>
      </c>
      <c r="O366" s="82">
        <v>0.82995951417004055</v>
      </c>
    </row>
    <row r="367" spans="1:15" x14ac:dyDescent="0.25">
      <c r="A367" s="114"/>
      <c r="B367" s="5" t="s">
        <v>29</v>
      </c>
      <c r="C367" s="5">
        <v>80</v>
      </c>
      <c r="D367" s="9">
        <v>1350</v>
      </c>
      <c r="E367" s="81">
        <v>11.6</v>
      </c>
      <c r="F367" s="81">
        <v>3.4</v>
      </c>
      <c r="G367" s="8">
        <v>0.05</v>
      </c>
      <c r="H367" s="5" t="s">
        <v>3</v>
      </c>
      <c r="I367" s="9">
        <v>80</v>
      </c>
      <c r="J367" s="9">
        <v>25</v>
      </c>
      <c r="K367" s="5">
        <v>1</v>
      </c>
      <c r="L367" s="6">
        <v>76</v>
      </c>
      <c r="M367" s="6">
        <v>19</v>
      </c>
      <c r="N367" s="6">
        <v>1.0526315789473684</v>
      </c>
      <c r="O367" s="82">
        <v>1.2030075187969924</v>
      </c>
    </row>
    <row r="368" spans="1:15" x14ac:dyDescent="0.25">
      <c r="A368" s="114"/>
      <c r="B368" s="5" t="s">
        <v>29</v>
      </c>
      <c r="C368" s="5">
        <v>80</v>
      </c>
      <c r="D368" s="9">
        <v>1350</v>
      </c>
      <c r="E368" s="81">
        <v>11.6</v>
      </c>
      <c r="F368" s="81">
        <v>3.4</v>
      </c>
      <c r="G368" s="8">
        <v>0.1</v>
      </c>
      <c r="H368" s="5" t="s">
        <v>3</v>
      </c>
      <c r="I368" s="9">
        <v>80</v>
      </c>
      <c r="J368" s="9">
        <v>25</v>
      </c>
      <c r="K368" s="5">
        <v>1</v>
      </c>
      <c r="L368" s="6">
        <v>76</v>
      </c>
      <c r="M368" s="6">
        <v>19</v>
      </c>
      <c r="N368" s="6">
        <v>1.2105263157894737</v>
      </c>
      <c r="O368" s="82">
        <v>1.7293233082706769</v>
      </c>
    </row>
    <row r="369" spans="1:15" x14ac:dyDescent="0.25">
      <c r="A369" s="114"/>
      <c r="B369" s="5" t="s">
        <v>163</v>
      </c>
      <c r="C369" s="5">
        <v>80</v>
      </c>
      <c r="D369" s="9">
        <v>1350</v>
      </c>
      <c r="E369" s="81">
        <v>11.6</v>
      </c>
      <c r="F369" s="81">
        <v>3.4</v>
      </c>
      <c r="G369" s="8">
        <v>0.15</v>
      </c>
      <c r="H369" s="5" t="s">
        <v>3</v>
      </c>
      <c r="I369" s="9">
        <v>80</v>
      </c>
      <c r="J369" s="9">
        <v>25</v>
      </c>
      <c r="K369" s="5">
        <v>1</v>
      </c>
      <c r="L369" s="6">
        <v>76</v>
      </c>
      <c r="M369" s="6">
        <v>19</v>
      </c>
      <c r="N369" s="6">
        <v>1.6447368421052631</v>
      </c>
      <c r="O369" s="82">
        <v>1.3157894736842106</v>
      </c>
    </row>
    <row r="370" spans="1:15" x14ac:dyDescent="0.25">
      <c r="A370" s="115"/>
      <c r="B370" s="5" t="s">
        <v>163</v>
      </c>
      <c r="C370" s="5">
        <v>80</v>
      </c>
      <c r="D370" s="9">
        <v>1350</v>
      </c>
      <c r="E370" s="81">
        <v>11.6</v>
      </c>
      <c r="F370" s="81">
        <v>3.4</v>
      </c>
      <c r="G370" s="8">
        <v>0.2</v>
      </c>
      <c r="H370" s="5" t="s">
        <v>3</v>
      </c>
      <c r="I370" s="9">
        <v>80</v>
      </c>
      <c r="J370" s="9">
        <v>25</v>
      </c>
      <c r="K370" s="5">
        <v>1</v>
      </c>
      <c r="L370" s="6">
        <v>76</v>
      </c>
      <c r="M370" s="6">
        <v>19</v>
      </c>
      <c r="N370" s="6">
        <v>1.9736842105263157</v>
      </c>
      <c r="O370" s="82">
        <v>1.0964912280701753</v>
      </c>
    </row>
    <row r="371" spans="1:15" x14ac:dyDescent="0.25">
      <c r="A371" s="113" t="s">
        <v>249</v>
      </c>
      <c r="B371" s="5" t="s">
        <v>28</v>
      </c>
      <c r="C371" s="5">
        <v>55</v>
      </c>
      <c r="D371" s="9">
        <v>350</v>
      </c>
      <c r="E371" s="81">
        <v>7.5</v>
      </c>
      <c r="F371" s="81">
        <v>3</v>
      </c>
      <c r="G371" s="8">
        <v>0.08</v>
      </c>
      <c r="H371" s="5" t="s">
        <v>141</v>
      </c>
      <c r="I371" s="85">
        <v>0.498</v>
      </c>
      <c r="J371" s="9">
        <v>20</v>
      </c>
      <c r="K371" s="5">
        <v>3.5</v>
      </c>
      <c r="L371" s="6">
        <v>72</v>
      </c>
      <c r="M371" s="6">
        <v>14</v>
      </c>
      <c r="N371" s="6">
        <v>2.0138888888888888</v>
      </c>
      <c r="O371" s="82">
        <v>1.6428571428571428</v>
      </c>
    </row>
    <row r="372" spans="1:15" x14ac:dyDescent="0.25">
      <c r="A372" s="114"/>
      <c r="B372" s="5" t="s">
        <v>28</v>
      </c>
      <c r="C372" s="5">
        <v>55</v>
      </c>
      <c r="D372" s="9">
        <v>350</v>
      </c>
      <c r="E372" s="81">
        <v>7.5</v>
      </c>
      <c r="F372" s="81">
        <v>3</v>
      </c>
      <c r="G372" s="8">
        <v>0.22</v>
      </c>
      <c r="H372" s="5" t="s">
        <v>3</v>
      </c>
      <c r="I372" s="85">
        <v>0.81200000000000006</v>
      </c>
      <c r="J372" s="9">
        <v>20</v>
      </c>
      <c r="K372" s="5">
        <v>3.5</v>
      </c>
      <c r="L372" s="6">
        <v>72</v>
      </c>
      <c r="M372" s="6">
        <v>14</v>
      </c>
      <c r="N372" s="6">
        <v>1.5416666666666667</v>
      </c>
      <c r="O372" s="82">
        <v>2.1428571428571428</v>
      </c>
    </row>
    <row r="373" spans="1:15" x14ac:dyDescent="0.25">
      <c r="A373" s="115"/>
      <c r="B373" s="5" t="s">
        <v>28</v>
      </c>
      <c r="C373" s="5">
        <v>55</v>
      </c>
      <c r="D373" s="9">
        <v>350</v>
      </c>
      <c r="E373" s="81">
        <v>7.5</v>
      </c>
      <c r="F373" s="81">
        <v>3</v>
      </c>
      <c r="G373" s="8">
        <v>0.34</v>
      </c>
      <c r="H373" s="5" t="s">
        <v>3</v>
      </c>
      <c r="I373" s="85">
        <v>1.052</v>
      </c>
      <c r="J373" s="9">
        <v>20</v>
      </c>
      <c r="K373" s="5">
        <v>3.5</v>
      </c>
      <c r="L373" s="6">
        <v>72</v>
      </c>
      <c r="M373" s="6">
        <v>14</v>
      </c>
      <c r="N373" s="6">
        <v>0.56944444444444442</v>
      </c>
      <c r="O373" s="82">
        <v>3.1428571428571428</v>
      </c>
    </row>
    <row r="374" spans="1:15" x14ac:dyDescent="0.25">
      <c r="A374" s="113" t="s">
        <v>250</v>
      </c>
      <c r="B374" s="5" t="s">
        <v>29</v>
      </c>
      <c r="C374" s="5">
        <v>80</v>
      </c>
      <c r="D374" s="9">
        <v>1350</v>
      </c>
      <c r="E374" s="81">
        <v>11.6</v>
      </c>
      <c r="F374" s="81">
        <v>3.4</v>
      </c>
      <c r="G374" s="8">
        <v>0.02</v>
      </c>
      <c r="H374" s="5" t="s">
        <v>3</v>
      </c>
      <c r="I374" s="9">
        <v>95</v>
      </c>
      <c r="J374" s="9">
        <v>35</v>
      </c>
      <c r="K374" s="5">
        <v>11</v>
      </c>
      <c r="L374" s="6">
        <v>70.099999999999994</v>
      </c>
      <c r="M374" s="6">
        <v>17.097560975609756</v>
      </c>
      <c r="N374" s="6">
        <v>1.6818830242510701</v>
      </c>
      <c r="O374" s="82">
        <v>1.2537673453507976</v>
      </c>
    </row>
    <row r="375" spans="1:15" x14ac:dyDescent="0.25">
      <c r="A375" s="114"/>
      <c r="B375" s="5" t="s">
        <v>29</v>
      </c>
      <c r="C375" s="5">
        <v>80</v>
      </c>
      <c r="D375" s="9">
        <v>1350</v>
      </c>
      <c r="E375" s="81">
        <v>11.6</v>
      </c>
      <c r="F375" s="81">
        <v>3.4</v>
      </c>
      <c r="G375" s="8">
        <v>0.03</v>
      </c>
      <c r="H375" s="5" t="s">
        <v>3</v>
      </c>
      <c r="I375" s="9">
        <v>95</v>
      </c>
      <c r="J375" s="9">
        <v>35</v>
      </c>
      <c r="K375" s="5">
        <v>11</v>
      </c>
      <c r="L375" s="6">
        <v>70.099999999999994</v>
      </c>
      <c r="M375" s="6">
        <v>17.097560975609756</v>
      </c>
      <c r="N375" s="6">
        <v>1.7931526390870187</v>
      </c>
      <c r="O375" s="82">
        <v>1.1669723524217104</v>
      </c>
    </row>
    <row r="376" spans="1:15" x14ac:dyDescent="0.25">
      <c r="A376" s="114"/>
      <c r="B376" s="5" t="s">
        <v>29</v>
      </c>
      <c r="C376" s="5">
        <v>80</v>
      </c>
      <c r="D376" s="9">
        <v>1350</v>
      </c>
      <c r="E376" s="81">
        <v>11.6</v>
      </c>
      <c r="F376" s="81">
        <v>3.4</v>
      </c>
      <c r="G376" s="8">
        <v>0.04</v>
      </c>
      <c r="H376" s="5" t="s">
        <v>3</v>
      </c>
      <c r="I376" s="9">
        <v>95</v>
      </c>
      <c r="J376" s="9">
        <v>35</v>
      </c>
      <c r="K376" s="5">
        <v>11</v>
      </c>
      <c r="L376" s="6">
        <v>70.099999999999994</v>
      </c>
      <c r="M376" s="6">
        <v>17.097560975609756</v>
      </c>
      <c r="N376" s="6">
        <v>1.8316690442225394</v>
      </c>
      <c r="O376" s="82">
        <v>1.1553604740480632</v>
      </c>
    </row>
    <row r="377" spans="1:15" x14ac:dyDescent="0.25">
      <c r="A377" s="114"/>
      <c r="B377" s="5" t="s">
        <v>29</v>
      </c>
      <c r="C377" s="5">
        <v>80</v>
      </c>
      <c r="D377" s="9">
        <v>1350</v>
      </c>
      <c r="E377" s="81">
        <v>11.6</v>
      </c>
      <c r="F377" s="81">
        <v>3.4</v>
      </c>
      <c r="G377" s="8">
        <v>0.05</v>
      </c>
      <c r="H377" s="5" t="s">
        <v>3</v>
      </c>
      <c r="I377" s="9">
        <v>95</v>
      </c>
      <c r="J377" s="9">
        <v>35</v>
      </c>
      <c r="K377" s="5">
        <v>11</v>
      </c>
      <c r="L377" s="6">
        <v>70.099999999999994</v>
      </c>
      <c r="M377" s="6">
        <v>17.097560975609756</v>
      </c>
      <c r="N377" s="6">
        <v>1.8544935805991443</v>
      </c>
      <c r="O377" s="82">
        <v>1.0862033829223559</v>
      </c>
    </row>
    <row r="378" spans="1:15" x14ac:dyDescent="0.25">
      <c r="A378" s="114"/>
      <c r="B378" s="5" t="s">
        <v>169</v>
      </c>
      <c r="C378" s="5">
        <v>300</v>
      </c>
      <c r="D378" s="9">
        <v>1481</v>
      </c>
      <c r="E378" s="81">
        <v>11.6</v>
      </c>
      <c r="F378" s="81">
        <v>3.4</v>
      </c>
      <c r="G378" s="8">
        <v>0.02</v>
      </c>
      <c r="H378" s="5" t="s">
        <v>3</v>
      </c>
      <c r="I378" s="9">
        <v>95</v>
      </c>
      <c r="J378" s="9">
        <v>35</v>
      </c>
      <c r="K378" s="5">
        <v>11</v>
      </c>
      <c r="L378" s="6">
        <v>70.099999999999994</v>
      </c>
      <c r="M378" s="6">
        <v>17.097560975609756</v>
      </c>
      <c r="N378" s="6">
        <v>1.5763195435092725</v>
      </c>
      <c r="O378" s="82">
        <v>1.1540910943550031</v>
      </c>
    </row>
    <row r="379" spans="1:15" x14ac:dyDescent="0.25">
      <c r="A379" s="114"/>
      <c r="B379" s="5" t="s">
        <v>169</v>
      </c>
      <c r="C379" s="5">
        <v>300</v>
      </c>
      <c r="D379" s="9">
        <v>1481</v>
      </c>
      <c r="E379" s="81">
        <v>11.6</v>
      </c>
      <c r="F379" s="81">
        <v>3.4</v>
      </c>
      <c r="G379" s="8">
        <v>0.03</v>
      </c>
      <c r="H379" s="5" t="s">
        <v>3</v>
      </c>
      <c r="I379" s="9">
        <v>95</v>
      </c>
      <c r="J379" s="9">
        <v>35</v>
      </c>
      <c r="K379" s="5">
        <v>11</v>
      </c>
      <c r="L379" s="6">
        <v>70.099999999999994</v>
      </c>
      <c r="M379" s="6">
        <v>17.097560975609756</v>
      </c>
      <c r="N379" s="6">
        <v>2.2011412268188306</v>
      </c>
      <c r="O379" s="82">
        <v>1.5832770227995097</v>
      </c>
    </row>
    <row r="380" spans="1:15" x14ac:dyDescent="0.25">
      <c r="A380" s="114"/>
      <c r="B380" s="5" t="s">
        <v>251</v>
      </c>
      <c r="C380" s="5">
        <v>300</v>
      </c>
      <c r="D380" s="9">
        <v>1481</v>
      </c>
      <c r="E380" s="81">
        <v>11.6</v>
      </c>
      <c r="F380" s="81">
        <v>3.4</v>
      </c>
      <c r="G380" s="8">
        <v>0.04</v>
      </c>
      <c r="H380" s="5" t="s">
        <v>3</v>
      </c>
      <c r="I380" s="9">
        <v>95</v>
      </c>
      <c r="J380" s="9">
        <v>35</v>
      </c>
      <c r="K380" s="5">
        <v>11</v>
      </c>
      <c r="L380" s="6">
        <v>70.099999999999994</v>
      </c>
      <c r="M380" s="6">
        <v>17.097560975609756</v>
      </c>
      <c r="N380" s="6">
        <v>2.2824536376604851</v>
      </c>
      <c r="O380" s="82">
        <v>1.6134586059324119</v>
      </c>
    </row>
    <row r="381" spans="1:15" x14ac:dyDescent="0.25">
      <c r="A381" s="115"/>
      <c r="B381" s="5" t="s">
        <v>251</v>
      </c>
      <c r="C381" s="5">
        <v>300</v>
      </c>
      <c r="D381" s="9">
        <v>1481</v>
      </c>
      <c r="E381" s="81">
        <v>11.6</v>
      </c>
      <c r="F381" s="81">
        <v>3.4</v>
      </c>
      <c r="G381" s="8">
        <v>0.05</v>
      </c>
      <c r="H381" s="5" t="s">
        <v>3</v>
      </c>
      <c r="I381" s="9">
        <v>95</v>
      </c>
      <c r="J381" s="9">
        <v>35</v>
      </c>
      <c r="K381" s="5">
        <v>11</v>
      </c>
      <c r="L381" s="6">
        <v>70.099999999999994</v>
      </c>
      <c r="M381" s="6">
        <v>17.097560975609756</v>
      </c>
      <c r="N381" s="6">
        <v>2.3109843081312413</v>
      </c>
      <c r="O381" s="82">
        <v>1.457697794359706</v>
      </c>
    </row>
    <row r="382" spans="1:15" x14ac:dyDescent="0.25">
      <c r="A382" s="113" t="s">
        <v>252</v>
      </c>
      <c r="B382" s="5" t="s">
        <v>29</v>
      </c>
      <c r="C382" s="5">
        <v>80</v>
      </c>
      <c r="D382" s="9">
        <v>1350</v>
      </c>
      <c r="E382" s="81">
        <v>11.6</v>
      </c>
      <c r="F382" s="81">
        <v>3.4</v>
      </c>
      <c r="G382" s="8">
        <v>0.03</v>
      </c>
      <c r="H382" s="5" t="s">
        <v>132</v>
      </c>
      <c r="I382" s="9">
        <v>50</v>
      </c>
      <c r="J382" s="9">
        <v>25</v>
      </c>
      <c r="K382" s="5">
        <v>2</v>
      </c>
      <c r="L382" s="6">
        <v>1468.3</v>
      </c>
      <c r="M382" s="6">
        <v>22.589230769230767</v>
      </c>
      <c r="N382" s="6">
        <v>1.0852005720901725</v>
      </c>
      <c r="O382" s="82">
        <v>0.97026185950290511</v>
      </c>
    </row>
    <row r="383" spans="1:15" x14ac:dyDescent="0.25">
      <c r="A383" s="114"/>
      <c r="B383" s="5" t="s">
        <v>29</v>
      </c>
      <c r="C383" s="5">
        <v>80</v>
      </c>
      <c r="D383" s="9">
        <v>1350</v>
      </c>
      <c r="E383" s="81">
        <v>11.6</v>
      </c>
      <c r="F383" s="81">
        <v>3.4</v>
      </c>
      <c r="G383" s="8">
        <v>0.05</v>
      </c>
      <c r="H383" s="5" t="s">
        <v>253</v>
      </c>
      <c r="I383" s="9">
        <v>50</v>
      </c>
      <c r="J383" s="9">
        <v>25</v>
      </c>
      <c r="K383" s="5">
        <v>2</v>
      </c>
      <c r="L383" s="6">
        <v>1468.3</v>
      </c>
      <c r="M383" s="6">
        <v>22.589230769230767</v>
      </c>
      <c r="N383" s="6">
        <v>1.1543962405502963</v>
      </c>
      <c r="O383" s="82">
        <v>0.88799710811561261</v>
      </c>
    </row>
    <row r="384" spans="1:15" x14ac:dyDescent="0.25">
      <c r="A384" s="114"/>
      <c r="B384" s="5" t="s">
        <v>163</v>
      </c>
      <c r="C384" s="5">
        <v>80</v>
      </c>
      <c r="D384" s="9">
        <v>1350</v>
      </c>
      <c r="E384" s="81">
        <v>11.6</v>
      </c>
      <c r="F384" s="81">
        <v>3.4</v>
      </c>
      <c r="G384" s="8">
        <v>7.0000000000000007E-2</v>
      </c>
      <c r="H384" s="5" t="s">
        <v>253</v>
      </c>
      <c r="I384" s="9">
        <v>50</v>
      </c>
      <c r="J384" s="9">
        <v>25</v>
      </c>
      <c r="K384" s="5">
        <v>2</v>
      </c>
      <c r="L384" s="6">
        <v>1468.3</v>
      </c>
      <c r="M384" s="6">
        <v>22.589230769230767</v>
      </c>
      <c r="N384" s="6">
        <v>1.2078594292719471</v>
      </c>
      <c r="O384" s="82">
        <v>0.86086472481005016</v>
      </c>
    </row>
    <row r="385" spans="1:15" x14ac:dyDescent="0.25">
      <c r="A385" s="114"/>
      <c r="B385" s="5" t="s">
        <v>163</v>
      </c>
      <c r="C385" s="5">
        <v>80</v>
      </c>
      <c r="D385" s="9">
        <v>1350</v>
      </c>
      <c r="E385" s="81">
        <v>11.6</v>
      </c>
      <c r="F385" s="81">
        <v>3.4</v>
      </c>
      <c r="G385" s="8">
        <v>0.1</v>
      </c>
      <c r="H385" s="5" t="s">
        <v>253</v>
      </c>
      <c r="I385" s="9">
        <v>50</v>
      </c>
      <c r="J385" s="9">
        <v>25</v>
      </c>
      <c r="K385" s="5">
        <v>2</v>
      </c>
      <c r="L385" s="6">
        <v>1468.3</v>
      </c>
      <c r="M385" s="6">
        <v>22.589230769230767</v>
      </c>
      <c r="N385" s="6">
        <v>1.2815500919430636</v>
      </c>
      <c r="O385" s="82">
        <v>0.84312506048885771</v>
      </c>
    </row>
    <row r="386" spans="1:15" x14ac:dyDescent="0.25">
      <c r="A386" s="114"/>
      <c r="B386" s="5" t="s">
        <v>163</v>
      </c>
      <c r="C386" s="5">
        <v>80</v>
      </c>
      <c r="D386" s="9">
        <v>1350</v>
      </c>
      <c r="E386" s="81">
        <v>11.6</v>
      </c>
      <c r="F386" s="81">
        <v>3.4</v>
      </c>
      <c r="G386" s="8">
        <v>0.15</v>
      </c>
      <c r="H386" s="5" t="s">
        <v>253</v>
      </c>
      <c r="I386" s="9">
        <v>50</v>
      </c>
      <c r="J386" s="9">
        <v>25</v>
      </c>
      <c r="K386" s="5">
        <v>2</v>
      </c>
      <c r="L386" s="6">
        <v>1468.3</v>
      </c>
      <c r="M386" s="6">
        <v>22.589230769230767</v>
      </c>
      <c r="N386" s="6">
        <v>1.3215282980317375</v>
      </c>
      <c r="O386" s="82">
        <v>0.79757975275824466</v>
      </c>
    </row>
    <row r="387" spans="1:15" x14ac:dyDescent="0.25">
      <c r="A387" s="114"/>
      <c r="B387" s="5" t="s">
        <v>163</v>
      </c>
      <c r="C387" s="5">
        <v>80</v>
      </c>
      <c r="D387" s="9">
        <v>1350</v>
      </c>
      <c r="E387" s="81">
        <v>11.6</v>
      </c>
      <c r="F387" s="81">
        <v>3.4</v>
      </c>
      <c r="G387" s="8">
        <v>0.2</v>
      </c>
      <c r="H387" s="5" t="s">
        <v>253</v>
      </c>
      <c r="I387" s="9">
        <v>50</v>
      </c>
      <c r="J387" s="9">
        <v>25</v>
      </c>
      <c r="K387" s="5">
        <v>2</v>
      </c>
      <c r="L387" s="6">
        <v>1468.3</v>
      </c>
      <c r="M387" s="6">
        <v>22.589230769230767</v>
      </c>
      <c r="N387" s="6">
        <v>1.3809167063951509</v>
      </c>
      <c r="O387" s="82">
        <v>0.74862039963039873</v>
      </c>
    </row>
    <row r="388" spans="1:15" x14ac:dyDescent="0.25">
      <c r="A388" s="114"/>
      <c r="B388" s="5" t="s">
        <v>163</v>
      </c>
      <c r="C388" s="5">
        <v>80</v>
      </c>
      <c r="D388" s="9">
        <v>1350</v>
      </c>
      <c r="E388" s="81">
        <v>11.6</v>
      </c>
      <c r="F388" s="81">
        <v>3.4</v>
      </c>
      <c r="G388" s="8">
        <v>0.3</v>
      </c>
      <c r="H388" s="5" t="s">
        <v>253</v>
      </c>
      <c r="I388" s="9">
        <v>50</v>
      </c>
      <c r="J388" s="9">
        <v>25</v>
      </c>
      <c r="K388" s="5">
        <v>2</v>
      </c>
      <c r="L388" s="6">
        <v>1468.3</v>
      </c>
      <c r="M388" s="6">
        <v>22.589230769230767</v>
      </c>
      <c r="N388" s="6">
        <v>1.4884560375944971</v>
      </c>
      <c r="O388" s="82">
        <v>0.7576322822524848</v>
      </c>
    </row>
    <row r="389" spans="1:15" x14ac:dyDescent="0.25">
      <c r="A389" s="114"/>
      <c r="B389" s="5" t="s">
        <v>29</v>
      </c>
      <c r="C389" s="5">
        <v>80</v>
      </c>
      <c r="D389" s="9">
        <v>1350</v>
      </c>
      <c r="E389" s="81">
        <v>11.6</v>
      </c>
      <c r="F389" s="81">
        <v>3.4</v>
      </c>
      <c r="G389" s="8">
        <v>0.03</v>
      </c>
      <c r="H389" s="5" t="s">
        <v>253</v>
      </c>
      <c r="I389" s="9">
        <v>50</v>
      </c>
      <c r="J389" s="9">
        <v>25</v>
      </c>
      <c r="K389" s="5">
        <v>6</v>
      </c>
      <c r="L389" s="6">
        <v>1365.8</v>
      </c>
      <c r="M389" s="6">
        <v>20.055800293685756</v>
      </c>
      <c r="N389" s="6">
        <v>1.0614291990042466</v>
      </c>
      <c r="O389" s="82">
        <v>0.95866483358341092</v>
      </c>
    </row>
    <row r="390" spans="1:15" x14ac:dyDescent="0.25">
      <c r="A390" s="114"/>
      <c r="B390" s="5" t="s">
        <v>29</v>
      </c>
      <c r="C390" s="5">
        <v>80</v>
      </c>
      <c r="D390" s="9">
        <v>1350</v>
      </c>
      <c r="E390" s="81">
        <v>11.6</v>
      </c>
      <c r="F390" s="81">
        <v>3.4</v>
      </c>
      <c r="G390" s="8">
        <v>0.05</v>
      </c>
      <c r="H390" s="5" t="s">
        <v>253</v>
      </c>
      <c r="I390" s="9">
        <v>50</v>
      </c>
      <c r="J390" s="9">
        <v>25</v>
      </c>
      <c r="K390" s="5">
        <v>6</v>
      </c>
      <c r="L390" s="6">
        <v>1365.8</v>
      </c>
      <c r="M390" s="6">
        <v>20.055800293685756</v>
      </c>
      <c r="N390" s="6">
        <v>1.1588812417630692</v>
      </c>
      <c r="O390" s="82">
        <v>0.96361187501910883</v>
      </c>
    </row>
    <row r="391" spans="1:15" x14ac:dyDescent="0.25">
      <c r="A391" s="114"/>
      <c r="B391" s="5" t="s">
        <v>163</v>
      </c>
      <c r="C391" s="5">
        <v>80</v>
      </c>
      <c r="D391" s="9">
        <v>1350</v>
      </c>
      <c r="E391" s="81">
        <v>11.6</v>
      </c>
      <c r="F391" s="81">
        <v>3.4</v>
      </c>
      <c r="G391" s="8">
        <v>7.0000000000000007E-2</v>
      </c>
      <c r="H391" s="5" t="s">
        <v>253</v>
      </c>
      <c r="I391" s="9">
        <v>50</v>
      </c>
      <c r="J391" s="9">
        <v>25</v>
      </c>
      <c r="K391" s="5">
        <v>6</v>
      </c>
      <c r="L391" s="6">
        <v>1365.8</v>
      </c>
      <c r="M391" s="6">
        <v>20.055800293685756</v>
      </c>
      <c r="N391" s="6">
        <v>1.2238980817103529</v>
      </c>
      <c r="O391" s="82">
        <v>0.98987481430492907</v>
      </c>
    </row>
    <row r="392" spans="1:15" x14ac:dyDescent="0.25">
      <c r="A392" s="114"/>
      <c r="B392" s="5" t="s">
        <v>163</v>
      </c>
      <c r="C392" s="5">
        <v>80</v>
      </c>
      <c r="D392" s="9">
        <v>1350</v>
      </c>
      <c r="E392" s="81">
        <v>11.6</v>
      </c>
      <c r="F392" s="81">
        <v>3.4</v>
      </c>
      <c r="G392" s="8">
        <v>0.1</v>
      </c>
      <c r="H392" s="5" t="s">
        <v>253</v>
      </c>
      <c r="I392" s="9">
        <v>50</v>
      </c>
      <c r="J392" s="9">
        <v>25</v>
      </c>
      <c r="K392" s="5">
        <v>6</v>
      </c>
      <c r="L392" s="6">
        <v>1365.8</v>
      </c>
      <c r="M392" s="6">
        <v>20.055800293685756</v>
      </c>
      <c r="N392" s="6">
        <v>1.3026797481329624</v>
      </c>
      <c r="O392" s="82">
        <v>1.0185130981384012</v>
      </c>
    </row>
    <row r="393" spans="1:15" x14ac:dyDescent="0.25">
      <c r="A393" s="114"/>
      <c r="B393" s="5" t="s">
        <v>163</v>
      </c>
      <c r="C393" s="5">
        <v>80</v>
      </c>
      <c r="D393" s="9">
        <v>1350</v>
      </c>
      <c r="E393" s="81">
        <v>11.6</v>
      </c>
      <c r="F393" s="81">
        <v>3.4</v>
      </c>
      <c r="G393" s="8">
        <v>0.15</v>
      </c>
      <c r="H393" s="5" t="s">
        <v>253</v>
      </c>
      <c r="I393" s="9">
        <v>50</v>
      </c>
      <c r="J393" s="9">
        <v>25</v>
      </c>
      <c r="K393" s="5">
        <v>6</v>
      </c>
      <c r="L393" s="6">
        <v>1365.8</v>
      </c>
      <c r="M393" s="6">
        <v>20.055800293685756</v>
      </c>
      <c r="N393" s="6">
        <v>1.386074095768048</v>
      </c>
      <c r="O393" s="82">
        <v>0.98427159459649705</v>
      </c>
    </row>
    <row r="394" spans="1:15" x14ac:dyDescent="0.25">
      <c r="A394" s="114"/>
      <c r="B394" s="5" t="s">
        <v>163</v>
      </c>
      <c r="C394" s="5">
        <v>80</v>
      </c>
      <c r="D394" s="9">
        <v>1350</v>
      </c>
      <c r="E394" s="81">
        <v>11.6</v>
      </c>
      <c r="F394" s="81">
        <v>3.4</v>
      </c>
      <c r="G394" s="8">
        <v>0.2</v>
      </c>
      <c r="H394" s="5" t="s">
        <v>253</v>
      </c>
      <c r="I394" s="9">
        <v>50</v>
      </c>
      <c r="J394" s="9">
        <v>25</v>
      </c>
      <c r="K394" s="5">
        <v>6</v>
      </c>
      <c r="L394" s="6">
        <v>1365.8</v>
      </c>
      <c r="M394" s="6">
        <v>20.055800293685756</v>
      </c>
      <c r="N394" s="6">
        <v>1.445965734368136</v>
      </c>
      <c r="O394" s="82">
        <v>0.9625637000045949</v>
      </c>
    </row>
    <row r="395" spans="1:15" x14ac:dyDescent="0.25">
      <c r="A395" s="115"/>
      <c r="B395" s="5" t="s">
        <v>163</v>
      </c>
      <c r="C395" s="5">
        <v>80</v>
      </c>
      <c r="D395" s="9">
        <v>1350</v>
      </c>
      <c r="E395" s="81">
        <v>11.6</v>
      </c>
      <c r="F395" s="81">
        <v>3.4</v>
      </c>
      <c r="G395" s="8">
        <v>0.3</v>
      </c>
      <c r="H395" s="5" t="s">
        <v>253</v>
      </c>
      <c r="I395" s="9">
        <v>50</v>
      </c>
      <c r="J395" s="9">
        <v>25</v>
      </c>
      <c r="K395" s="5">
        <v>6</v>
      </c>
      <c r="L395" s="6">
        <v>1365.8</v>
      </c>
      <c r="M395" s="6">
        <v>20.055800293685756</v>
      </c>
      <c r="N395" s="6">
        <v>1.5634060623810222</v>
      </c>
      <c r="O395" s="82">
        <v>0.92180045755971962</v>
      </c>
    </row>
    <row r="396" spans="1:15" x14ac:dyDescent="0.25">
      <c r="A396" s="113" t="s">
        <v>254</v>
      </c>
      <c r="B396" s="5" t="s">
        <v>29</v>
      </c>
      <c r="C396" s="5">
        <v>80</v>
      </c>
      <c r="D396" s="9">
        <v>1350</v>
      </c>
      <c r="E396" s="81">
        <v>11.6</v>
      </c>
      <c r="F396" s="81">
        <v>3.4</v>
      </c>
      <c r="G396" s="8">
        <v>0.2</v>
      </c>
      <c r="H396" s="3" t="s">
        <v>4</v>
      </c>
      <c r="I396" s="9">
        <v>40</v>
      </c>
      <c r="J396" s="9">
        <v>35</v>
      </c>
      <c r="K396" s="5">
        <v>2.6</v>
      </c>
      <c r="L396" s="6">
        <v>10</v>
      </c>
      <c r="M396" s="6">
        <v>41.666666666666671</v>
      </c>
      <c r="N396" s="6">
        <v>0.8</v>
      </c>
      <c r="O396" s="82">
        <v>1.0666666666666664</v>
      </c>
    </row>
    <row r="397" spans="1:15" x14ac:dyDescent="0.25">
      <c r="A397" s="114"/>
      <c r="B397" s="5" t="s">
        <v>29</v>
      </c>
      <c r="C397" s="5">
        <v>80</v>
      </c>
      <c r="D397" s="9">
        <v>1350</v>
      </c>
      <c r="E397" s="81">
        <v>11.6</v>
      </c>
      <c r="F397" s="81">
        <v>3.4</v>
      </c>
      <c r="G397" s="8">
        <v>0.3</v>
      </c>
      <c r="H397" s="3" t="s">
        <v>4</v>
      </c>
      <c r="I397" s="9">
        <v>40</v>
      </c>
      <c r="J397" s="9">
        <v>35</v>
      </c>
      <c r="K397" s="5">
        <v>2.6</v>
      </c>
      <c r="L397" s="6">
        <v>10</v>
      </c>
      <c r="M397" s="6">
        <v>41.666666666666671</v>
      </c>
      <c r="N397" s="6">
        <v>1.5</v>
      </c>
      <c r="O397" s="82">
        <v>0.92307692307692291</v>
      </c>
    </row>
    <row r="398" spans="1:15" x14ac:dyDescent="0.25">
      <c r="A398" s="114"/>
      <c r="B398" s="5" t="s">
        <v>29</v>
      </c>
      <c r="C398" s="5">
        <v>80</v>
      </c>
      <c r="D398" s="9">
        <v>1350</v>
      </c>
      <c r="E398" s="81">
        <v>11.6</v>
      </c>
      <c r="F398" s="81">
        <v>3.4</v>
      </c>
      <c r="G398" s="8">
        <v>0.4</v>
      </c>
      <c r="H398" s="3" t="s">
        <v>4</v>
      </c>
      <c r="I398" s="9">
        <v>40</v>
      </c>
      <c r="J398" s="9">
        <v>35</v>
      </c>
      <c r="K398" s="5">
        <v>2.6</v>
      </c>
      <c r="L398" s="6">
        <v>10</v>
      </c>
      <c r="M398" s="6">
        <v>41.666666666666671</v>
      </c>
      <c r="N398" s="6">
        <v>2.6</v>
      </c>
      <c r="O398" s="82">
        <v>0.70112359550561787</v>
      </c>
    </row>
    <row r="399" spans="1:15" x14ac:dyDescent="0.25">
      <c r="A399" s="114"/>
      <c r="B399" s="5" t="s">
        <v>29</v>
      </c>
      <c r="C399" s="5">
        <v>80</v>
      </c>
      <c r="D399" s="9">
        <v>1350</v>
      </c>
      <c r="E399" s="81">
        <v>11.6</v>
      </c>
      <c r="F399" s="81">
        <v>3.4</v>
      </c>
      <c r="G399" s="8">
        <v>0.5</v>
      </c>
      <c r="H399" s="3" t="s">
        <v>4</v>
      </c>
      <c r="I399" s="9">
        <v>40</v>
      </c>
      <c r="J399" s="9">
        <v>35</v>
      </c>
      <c r="K399" s="5">
        <v>2.6</v>
      </c>
      <c r="L399" s="6">
        <v>10</v>
      </c>
      <c r="M399" s="6">
        <v>41.666666666666671</v>
      </c>
      <c r="N399" s="6">
        <v>0.5</v>
      </c>
      <c r="O399" s="82">
        <v>2.4</v>
      </c>
    </row>
    <row r="400" spans="1:15" x14ac:dyDescent="0.25">
      <c r="A400" s="115"/>
      <c r="B400" s="5" t="s">
        <v>29</v>
      </c>
      <c r="C400" s="5">
        <v>80</v>
      </c>
      <c r="D400" s="9">
        <v>1350</v>
      </c>
      <c r="E400" s="81">
        <v>11.6</v>
      </c>
      <c r="F400" s="81">
        <v>3.4</v>
      </c>
      <c r="G400" s="8">
        <v>0.6</v>
      </c>
      <c r="H400" s="3" t="s">
        <v>4</v>
      </c>
      <c r="I400" s="9">
        <v>40</v>
      </c>
      <c r="J400" s="9">
        <v>35</v>
      </c>
      <c r="K400" s="5">
        <v>2.6</v>
      </c>
      <c r="L400" s="6">
        <v>10</v>
      </c>
      <c r="M400" s="6">
        <v>41.666666666666671</v>
      </c>
      <c r="N400" s="6">
        <v>0.8</v>
      </c>
      <c r="O400" s="82">
        <v>2.1333333333333329</v>
      </c>
    </row>
    <row r="401" spans="1:15" x14ac:dyDescent="0.25">
      <c r="A401" s="113" t="s">
        <v>255</v>
      </c>
      <c r="B401" s="5" t="s">
        <v>29</v>
      </c>
      <c r="C401" s="5">
        <v>80</v>
      </c>
      <c r="D401" s="9">
        <v>1350</v>
      </c>
      <c r="E401" s="81">
        <v>11.6</v>
      </c>
      <c r="F401" s="81">
        <v>3.4</v>
      </c>
      <c r="G401" s="8">
        <v>0.05</v>
      </c>
      <c r="H401" s="5" t="s">
        <v>256</v>
      </c>
      <c r="I401" s="9">
        <v>75</v>
      </c>
      <c r="J401" s="9">
        <v>25</v>
      </c>
      <c r="K401" s="5"/>
      <c r="L401" s="6">
        <v>43.493403999999998</v>
      </c>
      <c r="M401" s="6">
        <v>18.129486</v>
      </c>
      <c r="N401" s="6">
        <v>1.1938957456629515</v>
      </c>
      <c r="O401" s="82">
        <v>0.9508250813067729</v>
      </c>
    </row>
    <row r="402" spans="1:15" x14ac:dyDescent="0.25">
      <c r="A402" s="114"/>
      <c r="B402" s="5" t="s">
        <v>29</v>
      </c>
      <c r="C402" s="5">
        <v>80</v>
      </c>
      <c r="D402" s="9">
        <v>1350</v>
      </c>
      <c r="E402" s="81">
        <v>11.6</v>
      </c>
      <c r="F402" s="81">
        <v>3.4</v>
      </c>
      <c r="G402" s="8">
        <v>0.1</v>
      </c>
      <c r="H402" s="5" t="s">
        <v>256</v>
      </c>
      <c r="I402" s="9">
        <v>75</v>
      </c>
      <c r="J402" s="9">
        <v>25</v>
      </c>
      <c r="K402" s="5"/>
      <c r="L402" s="6">
        <v>43.493403999999998</v>
      </c>
      <c r="M402" s="6">
        <v>18.129486</v>
      </c>
      <c r="N402" s="6">
        <v>4.8833066733521244</v>
      </c>
      <c r="O402" s="82">
        <v>0.79214159739553558</v>
      </c>
    </row>
    <row r="403" spans="1:15" x14ac:dyDescent="0.25">
      <c r="A403" s="114"/>
      <c r="B403" s="5" t="s">
        <v>163</v>
      </c>
      <c r="C403" s="5">
        <v>80</v>
      </c>
      <c r="D403" s="9">
        <v>1350</v>
      </c>
      <c r="E403" s="81">
        <v>11.6</v>
      </c>
      <c r="F403" s="81">
        <v>3.4</v>
      </c>
      <c r="G403" s="8">
        <v>0.2</v>
      </c>
      <c r="H403" s="5" t="s">
        <v>256</v>
      </c>
      <c r="I403" s="9">
        <v>75</v>
      </c>
      <c r="J403" s="9">
        <v>25</v>
      </c>
      <c r="K403" s="5"/>
      <c r="L403" s="6">
        <v>43.493403999999998</v>
      </c>
      <c r="M403" s="6">
        <v>18.129486</v>
      </c>
      <c r="N403" s="6">
        <v>5.1754229215997904</v>
      </c>
      <c r="O403" s="82">
        <v>0.65932122951527694</v>
      </c>
    </row>
    <row r="404" spans="1:15" x14ac:dyDescent="0.25">
      <c r="A404" s="113" t="s">
        <v>257</v>
      </c>
      <c r="B404" s="5" t="s">
        <v>29</v>
      </c>
      <c r="C404" s="5">
        <v>80</v>
      </c>
      <c r="D404" s="9">
        <v>1350</v>
      </c>
      <c r="E404" s="81">
        <v>11.6</v>
      </c>
      <c r="F404" s="81">
        <v>3.4</v>
      </c>
      <c r="G404" s="8">
        <v>0.05</v>
      </c>
      <c r="H404" s="5" t="s">
        <v>2</v>
      </c>
      <c r="I404" s="9">
        <v>55</v>
      </c>
      <c r="J404" s="9">
        <v>22</v>
      </c>
      <c r="K404" s="5">
        <v>4</v>
      </c>
      <c r="L404" s="6">
        <v>8.07</v>
      </c>
      <c r="M404" s="6">
        <v>35.086956521739133</v>
      </c>
      <c r="N404" s="6">
        <v>1.2453531598513012</v>
      </c>
      <c r="O404" s="82">
        <v>1.1016585644838433</v>
      </c>
    </row>
    <row r="405" spans="1:15" x14ac:dyDescent="0.25">
      <c r="A405" s="114"/>
      <c r="B405" s="5" t="s">
        <v>29</v>
      </c>
      <c r="C405" s="5">
        <v>80</v>
      </c>
      <c r="D405" s="9">
        <v>1350</v>
      </c>
      <c r="E405" s="81">
        <v>11.6</v>
      </c>
      <c r="F405" s="81">
        <v>3.4</v>
      </c>
      <c r="G405" s="8">
        <v>0.1</v>
      </c>
      <c r="H405" s="5" t="s">
        <v>4</v>
      </c>
      <c r="I405" s="9">
        <v>55</v>
      </c>
      <c r="J405" s="9">
        <v>22</v>
      </c>
      <c r="K405" s="5">
        <v>4</v>
      </c>
      <c r="L405" s="6">
        <v>8.07</v>
      </c>
      <c r="M405" s="6">
        <v>35.086956521739133</v>
      </c>
      <c r="N405" s="6">
        <v>1.6939281288723667</v>
      </c>
      <c r="O405" s="82">
        <v>0.86578548809032074</v>
      </c>
    </row>
    <row r="406" spans="1:15" x14ac:dyDescent="0.25">
      <c r="A406" s="114"/>
      <c r="B406" s="5" t="s">
        <v>29</v>
      </c>
      <c r="C406" s="5">
        <v>80</v>
      </c>
      <c r="D406" s="9">
        <v>1350</v>
      </c>
      <c r="E406" s="81">
        <v>11.6</v>
      </c>
      <c r="F406" s="81">
        <v>3.4</v>
      </c>
      <c r="G406" s="8">
        <v>0.2</v>
      </c>
      <c r="H406" s="5" t="s">
        <v>4</v>
      </c>
      <c r="I406" s="9">
        <v>55</v>
      </c>
      <c r="J406" s="9">
        <v>22</v>
      </c>
      <c r="K406" s="5">
        <v>4</v>
      </c>
      <c r="L406" s="6">
        <v>8.07</v>
      </c>
      <c r="M406" s="6">
        <v>35.086956521739133</v>
      </c>
      <c r="N406" s="6">
        <v>2.4473358116480792</v>
      </c>
      <c r="O406" s="82">
        <v>0.53102569498024355</v>
      </c>
    </row>
    <row r="407" spans="1:15" x14ac:dyDescent="0.25">
      <c r="A407" s="114"/>
      <c r="B407" s="5" t="s">
        <v>29</v>
      </c>
      <c r="C407" s="5">
        <v>80</v>
      </c>
      <c r="D407" s="9">
        <v>1350</v>
      </c>
      <c r="E407" s="81">
        <v>11.6</v>
      </c>
      <c r="F407" s="81">
        <v>3.4</v>
      </c>
      <c r="G407" s="8">
        <v>0.2</v>
      </c>
      <c r="H407" s="5" t="s">
        <v>4</v>
      </c>
      <c r="I407" s="9">
        <v>55</v>
      </c>
      <c r="J407" s="9">
        <v>22</v>
      </c>
      <c r="K407" s="5">
        <v>4</v>
      </c>
      <c r="L407" s="6">
        <v>8.07</v>
      </c>
      <c r="M407" s="6">
        <v>35.086956521739133</v>
      </c>
      <c r="N407" s="6">
        <v>1.087980173482032</v>
      </c>
      <c r="O407" s="82">
        <v>1.087980173482032</v>
      </c>
    </row>
    <row r="408" spans="1:15" x14ac:dyDescent="0.25">
      <c r="A408" s="114"/>
      <c r="B408" s="5" t="s">
        <v>29</v>
      </c>
      <c r="C408" s="5">
        <v>80</v>
      </c>
      <c r="D408" s="9">
        <v>1350</v>
      </c>
      <c r="E408" s="81">
        <v>11.6</v>
      </c>
      <c r="F408" s="81">
        <v>3.4</v>
      </c>
      <c r="G408" s="8">
        <v>0.2</v>
      </c>
      <c r="H408" s="5" t="s">
        <v>4</v>
      </c>
      <c r="I408" s="9">
        <v>55</v>
      </c>
      <c r="J408" s="9">
        <v>22</v>
      </c>
      <c r="K408" s="5">
        <v>4</v>
      </c>
      <c r="L408" s="6">
        <v>8.07</v>
      </c>
      <c r="M408" s="6">
        <v>35.086956521739133</v>
      </c>
      <c r="N408" s="6">
        <v>1.6059479553903346</v>
      </c>
      <c r="O408" s="82">
        <v>1.1915097733541193</v>
      </c>
    </row>
    <row r="409" spans="1:15" x14ac:dyDescent="0.25">
      <c r="A409" s="114"/>
      <c r="B409" s="5" t="s">
        <v>29</v>
      </c>
      <c r="C409" s="5">
        <v>80</v>
      </c>
      <c r="D409" s="9">
        <v>1350</v>
      </c>
      <c r="E409" s="81">
        <v>11.6</v>
      </c>
      <c r="F409" s="81">
        <v>3.4</v>
      </c>
      <c r="G409" s="8">
        <v>0.2</v>
      </c>
      <c r="H409" s="5" t="s">
        <v>4</v>
      </c>
      <c r="I409" s="9">
        <v>55</v>
      </c>
      <c r="J409" s="9">
        <v>22</v>
      </c>
      <c r="K409" s="5">
        <v>4</v>
      </c>
      <c r="L409" s="6">
        <v>8.07</v>
      </c>
      <c r="M409" s="6">
        <v>35.086956521739133</v>
      </c>
      <c r="N409" s="6">
        <v>1.600991325898389</v>
      </c>
      <c r="O409" s="82">
        <v>1.0228555693239709</v>
      </c>
    </row>
    <row r="410" spans="1:15" x14ac:dyDescent="0.25">
      <c r="A410" s="114"/>
      <c r="B410" s="5" t="s">
        <v>29</v>
      </c>
      <c r="C410" s="5">
        <v>80</v>
      </c>
      <c r="D410" s="9">
        <v>1350</v>
      </c>
      <c r="E410" s="81">
        <v>11.6</v>
      </c>
      <c r="F410" s="81">
        <v>3.4</v>
      </c>
      <c r="G410" s="8">
        <v>0.2</v>
      </c>
      <c r="H410" s="5" t="s">
        <v>4</v>
      </c>
      <c r="I410" s="9">
        <v>55</v>
      </c>
      <c r="J410" s="9">
        <v>22</v>
      </c>
      <c r="K410" s="5">
        <v>4</v>
      </c>
      <c r="L410" s="6">
        <v>8.07</v>
      </c>
      <c r="M410" s="6">
        <v>35.086956521739133</v>
      </c>
      <c r="N410" s="6">
        <v>2.0607187112763321</v>
      </c>
      <c r="O410" s="82">
        <v>1.0303593556381658</v>
      </c>
    </row>
    <row r="411" spans="1:15" x14ac:dyDescent="0.25">
      <c r="A411" s="115"/>
      <c r="B411" s="5" t="s">
        <v>29</v>
      </c>
      <c r="C411" s="5">
        <v>80</v>
      </c>
      <c r="D411" s="9">
        <v>1350</v>
      </c>
      <c r="E411" s="81">
        <v>11.6</v>
      </c>
      <c r="F411" s="81">
        <v>3.4</v>
      </c>
      <c r="G411" s="8">
        <v>0.3</v>
      </c>
      <c r="H411" s="5" t="s">
        <v>4</v>
      </c>
      <c r="I411" s="9">
        <v>55</v>
      </c>
      <c r="J411" s="9">
        <v>22</v>
      </c>
      <c r="K411" s="5">
        <v>4</v>
      </c>
      <c r="L411" s="6">
        <v>8.07</v>
      </c>
      <c r="M411" s="6">
        <v>35.086956521739133</v>
      </c>
      <c r="N411" s="6">
        <v>3.5588599752168522</v>
      </c>
      <c r="O411" s="82">
        <v>0.70563602956885874</v>
      </c>
    </row>
    <row r="412" spans="1:15" x14ac:dyDescent="0.25">
      <c r="A412" s="113" t="s">
        <v>258</v>
      </c>
      <c r="B412" s="5" t="s">
        <v>29</v>
      </c>
      <c r="C412" s="5">
        <v>80</v>
      </c>
      <c r="D412" s="9">
        <v>1350</v>
      </c>
      <c r="E412" s="81">
        <v>11.6</v>
      </c>
      <c r="F412" s="81">
        <v>3.4</v>
      </c>
      <c r="G412" s="8">
        <v>0.15</v>
      </c>
      <c r="H412" s="5" t="s">
        <v>4</v>
      </c>
      <c r="I412" s="9">
        <v>40</v>
      </c>
      <c r="J412" s="9">
        <v>35</v>
      </c>
      <c r="K412" s="10">
        <v>3.45</v>
      </c>
      <c r="L412" s="6">
        <v>8.93</v>
      </c>
      <c r="M412" s="6">
        <v>34.5</v>
      </c>
      <c r="N412" s="6">
        <v>2.7995520716685331</v>
      </c>
      <c r="O412" s="82">
        <v>1.0173913043478262</v>
      </c>
    </row>
    <row r="413" spans="1:15" x14ac:dyDescent="0.25">
      <c r="A413" s="114"/>
      <c r="B413" s="5" t="s">
        <v>29</v>
      </c>
      <c r="C413" s="5">
        <v>80</v>
      </c>
      <c r="D413" s="9">
        <v>1350</v>
      </c>
      <c r="E413" s="81">
        <v>11.6</v>
      </c>
      <c r="F413" s="81">
        <v>3.4</v>
      </c>
      <c r="G413" s="8">
        <v>0.15</v>
      </c>
      <c r="H413" s="5" t="s">
        <v>4</v>
      </c>
      <c r="I413" s="9">
        <v>40</v>
      </c>
      <c r="J413" s="9">
        <v>35</v>
      </c>
      <c r="K413" s="10">
        <v>3.45</v>
      </c>
      <c r="L413" s="6">
        <v>8.93</v>
      </c>
      <c r="M413" s="6">
        <v>34.5</v>
      </c>
      <c r="N413" s="6">
        <v>1.5677491601343785</v>
      </c>
      <c r="O413" s="82">
        <v>1.0579710144927537</v>
      </c>
    </row>
    <row r="414" spans="1:15" x14ac:dyDescent="0.25">
      <c r="A414" s="114"/>
      <c r="B414" s="5" t="s">
        <v>29</v>
      </c>
      <c r="C414" s="5">
        <v>80</v>
      </c>
      <c r="D414" s="9">
        <v>1350</v>
      </c>
      <c r="E414" s="81">
        <v>11.6</v>
      </c>
      <c r="F414" s="81">
        <v>3.4</v>
      </c>
      <c r="G414" s="8">
        <v>0.15</v>
      </c>
      <c r="H414" s="5" t="s">
        <v>4</v>
      </c>
      <c r="I414" s="9">
        <v>40</v>
      </c>
      <c r="J414" s="9">
        <v>35</v>
      </c>
      <c r="K414" s="10">
        <v>3.45</v>
      </c>
      <c r="L414" s="6">
        <v>8.93</v>
      </c>
      <c r="M414" s="6">
        <v>34.5</v>
      </c>
      <c r="N414" s="6">
        <v>1.3437849944008959</v>
      </c>
      <c r="O414" s="82">
        <v>1.1101449275362318</v>
      </c>
    </row>
    <row r="415" spans="1:15" x14ac:dyDescent="0.25">
      <c r="A415" s="115"/>
      <c r="B415" s="5" t="s">
        <v>259</v>
      </c>
      <c r="C415" s="5">
        <v>80</v>
      </c>
      <c r="D415" s="9">
        <v>1350</v>
      </c>
      <c r="E415" s="81">
        <v>11.6</v>
      </c>
      <c r="F415" s="81">
        <v>3.4</v>
      </c>
      <c r="G415" s="8">
        <v>0.15</v>
      </c>
      <c r="H415" s="5" t="s">
        <v>4</v>
      </c>
      <c r="I415" s="9">
        <v>40</v>
      </c>
      <c r="J415" s="9">
        <v>35</v>
      </c>
      <c r="K415" s="10">
        <v>3.45</v>
      </c>
      <c r="L415" s="6">
        <v>8.93</v>
      </c>
      <c r="M415" s="6">
        <v>34.5</v>
      </c>
      <c r="N415" s="6">
        <v>2.2396416573348263</v>
      </c>
      <c r="O415" s="82">
        <v>1.0434782608695652</v>
      </c>
    </row>
    <row r="416" spans="1:15" x14ac:dyDescent="0.25">
      <c r="A416" s="113" t="s">
        <v>260</v>
      </c>
      <c r="B416" s="5" t="s">
        <v>29</v>
      </c>
      <c r="C416" s="5">
        <v>80</v>
      </c>
      <c r="D416" s="9">
        <v>1350</v>
      </c>
      <c r="E416" s="81">
        <v>11.6</v>
      </c>
      <c r="F416" s="81">
        <v>3.4</v>
      </c>
      <c r="G416" s="8">
        <v>0.1</v>
      </c>
      <c r="H416" s="5" t="s">
        <v>4</v>
      </c>
      <c r="I416" s="9">
        <v>55</v>
      </c>
      <c r="J416" s="9">
        <v>33</v>
      </c>
      <c r="K416" s="5">
        <v>4.5</v>
      </c>
      <c r="L416" s="6">
        <v>11</v>
      </c>
      <c r="M416" s="6">
        <v>33</v>
      </c>
      <c r="N416" s="6">
        <v>1.2727272727272727</v>
      </c>
      <c r="O416" s="82">
        <v>1.0757575757575757</v>
      </c>
    </row>
    <row r="417" spans="1:15" x14ac:dyDescent="0.25">
      <c r="A417" s="114"/>
      <c r="B417" s="5" t="s">
        <v>29</v>
      </c>
      <c r="C417" s="5">
        <v>80</v>
      </c>
      <c r="D417" s="9">
        <v>1350</v>
      </c>
      <c r="E417" s="81">
        <v>11.6</v>
      </c>
      <c r="F417" s="81">
        <v>3.4</v>
      </c>
      <c r="G417" s="8">
        <v>0.1</v>
      </c>
      <c r="H417" s="5" t="s">
        <v>4</v>
      </c>
      <c r="I417" s="9">
        <v>55</v>
      </c>
      <c r="J417" s="9">
        <v>33</v>
      </c>
      <c r="K417" s="5">
        <v>4.5</v>
      </c>
      <c r="L417" s="6">
        <v>11</v>
      </c>
      <c r="M417" s="6">
        <v>33</v>
      </c>
      <c r="N417" s="6">
        <v>2</v>
      </c>
      <c r="O417" s="82">
        <v>0.93939393939393945</v>
      </c>
    </row>
    <row r="418" spans="1:15" x14ac:dyDescent="0.25">
      <c r="A418" s="114"/>
      <c r="B418" s="5" t="s">
        <v>29</v>
      </c>
      <c r="C418" s="5">
        <v>80</v>
      </c>
      <c r="D418" s="9">
        <v>1350</v>
      </c>
      <c r="E418" s="81">
        <v>11.6</v>
      </c>
      <c r="F418" s="81">
        <v>3.4</v>
      </c>
      <c r="G418" s="8">
        <v>0.25</v>
      </c>
      <c r="H418" s="5" t="s">
        <v>4</v>
      </c>
      <c r="I418" s="9">
        <v>55</v>
      </c>
      <c r="J418" s="9">
        <v>33</v>
      </c>
      <c r="K418" s="5">
        <v>4.5</v>
      </c>
      <c r="L418" s="6">
        <v>11</v>
      </c>
      <c r="M418" s="6">
        <v>33</v>
      </c>
      <c r="N418" s="6">
        <v>2.1818181818181817</v>
      </c>
      <c r="O418" s="82">
        <v>1.1818181818181819</v>
      </c>
    </row>
    <row r="419" spans="1:15" x14ac:dyDescent="0.25">
      <c r="A419" s="115"/>
      <c r="B419" s="5" t="s">
        <v>29</v>
      </c>
      <c r="C419" s="5">
        <v>80</v>
      </c>
      <c r="D419" s="9">
        <v>1350</v>
      </c>
      <c r="E419" s="81">
        <v>11.6</v>
      </c>
      <c r="F419" s="81">
        <v>3.4</v>
      </c>
      <c r="G419" s="8">
        <v>0.25</v>
      </c>
      <c r="H419" s="5" t="s">
        <v>4</v>
      </c>
      <c r="I419" s="9">
        <v>55</v>
      </c>
      <c r="J419" s="9">
        <v>33</v>
      </c>
      <c r="K419" s="5">
        <v>4.5</v>
      </c>
      <c r="L419" s="6">
        <v>11</v>
      </c>
      <c r="M419" s="6">
        <v>33</v>
      </c>
      <c r="N419" s="6">
        <v>4.3181818181818183</v>
      </c>
      <c r="O419" s="82">
        <v>0.96969696969696972</v>
      </c>
    </row>
    <row r="420" spans="1:15" x14ac:dyDescent="0.25">
      <c r="A420" s="113" t="s">
        <v>261</v>
      </c>
      <c r="B420" s="5" t="s">
        <v>28</v>
      </c>
      <c r="C420" s="5">
        <v>55</v>
      </c>
      <c r="D420" s="9">
        <v>350</v>
      </c>
      <c r="E420" s="81">
        <v>7.5</v>
      </c>
      <c r="F420" s="81">
        <v>3</v>
      </c>
      <c r="G420" s="8">
        <v>0.05</v>
      </c>
      <c r="H420" s="5" t="s">
        <v>160</v>
      </c>
      <c r="I420" s="9">
        <v>400</v>
      </c>
      <c r="J420" s="9">
        <v>35</v>
      </c>
      <c r="K420" s="10">
        <v>2.0299999999999998</v>
      </c>
      <c r="L420" s="6">
        <v>82.5</v>
      </c>
      <c r="M420" s="6">
        <v>4.3650793650793656</v>
      </c>
      <c r="N420" s="6">
        <v>0.7842424242424243</v>
      </c>
      <c r="O420" s="82">
        <v>2.9644363636363638</v>
      </c>
    </row>
    <row r="421" spans="1:15" x14ac:dyDescent="0.25">
      <c r="A421" s="115"/>
      <c r="B421" s="5" t="s">
        <v>36</v>
      </c>
      <c r="C421" s="5">
        <v>55</v>
      </c>
      <c r="D421" s="9">
        <v>350</v>
      </c>
      <c r="E421" s="81">
        <v>7.5</v>
      </c>
      <c r="F421" s="81">
        <v>3</v>
      </c>
      <c r="G421" s="8">
        <v>0.05</v>
      </c>
      <c r="H421" s="5" t="s">
        <v>160</v>
      </c>
      <c r="I421" s="9">
        <v>400</v>
      </c>
      <c r="J421" s="9">
        <v>35</v>
      </c>
      <c r="K421" s="10">
        <v>2.0299999999999998</v>
      </c>
      <c r="L421" s="6">
        <v>82.5</v>
      </c>
      <c r="M421" s="6">
        <v>4.3650793650793656</v>
      </c>
      <c r="N421" s="6">
        <v>2.9806060606060605</v>
      </c>
      <c r="O421" s="82">
        <v>0.52208947678827189</v>
      </c>
    </row>
    <row r="422" spans="1:15" x14ac:dyDescent="0.25">
      <c r="A422" s="113" t="s">
        <v>262</v>
      </c>
      <c r="B422" s="5" t="s">
        <v>165</v>
      </c>
      <c r="C422" s="5">
        <v>2500</v>
      </c>
      <c r="D422" s="9"/>
      <c r="E422" s="81">
        <v>14.6</v>
      </c>
      <c r="F422" s="81">
        <v>3</v>
      </c>
      <c r="G422" s="8">
        <v>0.1</v>
      </c>
      <c r="H422" s="5" t="s">
        <v>2</v>
      </c>
      <c r="I422" s="9">
        <v>70</v>
      </c>
      <c r="J422" s="9">
        <v>35</v>
      </c>
      <c r="K422" s="5">
        <v>4</v>
      </c>
      <c r="L422" s="6">
        <v>4.2</v>
      </c>
      <c r="M422" s="6">
        <v>16.153846153846153</v>
      </c>
      <c r="N422" s="6">
        <v>1.607142857142857</v>
      </c>
      <c r="O422" s="82">
        <v>1.4408866995073895</v>
      </c>
    </row>
    <row r="423" spans="1:15" x14ac:dyDescent="0.25">
      <c r="A423" s="114"/>
      <c r="B423" s="5" t="s">
        <v>165</v>
      </c>
      <c r="C423" s="5">
        <v>2500</v>
      </c>
      <c r="D423" s="9"/>
      <c r="E423" s="81">
        <v>14.6</v>
      </c>
      <c r="F423" s="81">
        <v>3</v>
      </c>
      <c r="G423" s="8">
        <v>0.2</v>
      </c>
      <c r="H423" s="5" t="s">
        <v>4</v>
      </c>
      <c r="I423" s="9">
        <v>70</v>
      </c>
      <c r="J423" s="9">
        <v>35</v>
      </c>
      <c r="K423" s="5">
        <v>4</v>
      </c>
      <c r="L423" s="6">
        <v>4.2</v>
      </c>
      <c r="M423" s="6">
        <v>16.153846153846153</v>
      </c>
      <c r="N423" s="6">
        <v>2.7976190476190474</v>
      </c>
      <c r="O423" s="82">
        <v>1.6915836101882615</v>
      </c>
    </row>
    <row r="424" spans="1:15" x14ac:dyDescent="0.25">
      <c r="A424" s="114"/>
      <c r="B424" s="5" t="s">
        <v>165</v>
      </c>
      <c r="C424" s="5">
        <v>2500</v>
      </c>
      <c r="D424" s="9"/>
      <c r="E424" s="81">
        <v>14.6</v>
      </c>
      <c r="F424" s="81">
        <v>3</v>
      </c>
      <c r="G424" s="8">
        <v>0.3</v>
      </c>
      <c r="H424" s="5" t="s">
        <v>4</v>
      </c>
      <c r="I424" s="9">
        <v>70</v>
      </c>
      <c r="J424" s="9">
        <v>35</v>
      </c>
      <c r="K424" s="5">
        <v>4</v>
      </c>
      <c r="L424" s="6">
        <v>4.2</v>
      </c>
      <c r="M424" s="6">
        <v>16.153846153846153</v>
      </c>
      <c r="N424" s="6">
        <v>7.4666666666666659</v>
      </c>
      <c r="O424" s="82">
        <v>2.6593607305936073</v>
      </c>
    </row>
    <row r="425" spans="1:15" x14ac:dyDescent="0.25">
      <c r="A425" s="115"/>
      <c r="B425" s="5" t="s">
        <v>165</v>
      </c>
      <c r="C425" s="5">
        <v>2500</v>
      </c>
      <c r="D425" s="9"/>
      <c r="E425" s="81">
        <v>14.6</v>
      </c>
      <c r="F425" s="81">
        <v>3</v>
      </c>
      <c r="G425" s="8">
        <v>0.4</v>
      </c>
      <c r="H425" s="5" t="s">
        <v>4</v>
      </c>
      <c r="I425" s="9">
        <v>70</v>
      </c>
      <c r="J425" s="9">
        <v>35</v>
      </c>
      <c r="K425" s="5">
        <v>4</v>
      </c>
      <c r="L425" s="6">
        <v>4.2</v>
      </c>
      <c r="M425" s="6">
        <v>16.153846153846153</v>
      </c>
      <c r="N425" s="6">
        <v>2.3809523809523809</v>
      </c>
      <c r="O425" s="82">
        <v>4.1269841269841274</v>
      </c>
    </row>
    <row r="426" spans="1:15" x14ac:dyDescent="0.25">
      <c r="A426" s="113" t="s">
        <v>263</v>
      </c>
      <c r="B426" s="3" t="s">
        <v>40</v>
      </c>
      <c r="C426" s="3">
        <v>125</v>
      </c>
      <c r="D426" s="9">
        <v>1365</v>
      </c>
      <c r="E426" s="81">
        <v>8.5</v>
      </c>
      <c r="F426" s="81">
        <v>8.5</v>
      </c>
      <c r="G426" s="4">
        <v>0.15</v>
      </c>
      <c r="H426" s="3" t="s">
        <v>2</v>
      </c>
      <c r="I426" s="3">
        <v>61.5</v>
      </c>
      <c r="J426" s="9">
        <v>35</v>
      </c>
      <c r="K426" s="3">
        <v>11.2</v>
      </c>
      <c r="L426" s="6">
        <v>6.2</v>
      </c>
      <c r="M426" s="6">
        <v>31</v>
      </c>
      <c r="N426" s="6">
        <v>1.0806451612903225</v>
      </c>
      <c r="O426" s="82">
        <v>0.30440708768741481</v>
      </c>
    </row>
    <row r="427" spans="1:15" x14ac:dyDescent="0.25">
      <c r="A427" s="114"/>
      <c r="B427" s="3" t="s">
        <v>40</v>
      </c>
      <c r="C427" s="3">
        <v>125</v>
      </c>
      <c r="D427" s="9">
        <v>1365</v>
      </c>
      <c r="E427" s="81">
        <v>8.5</v>
      </c>
      <c r="F427" s="81">
        <v>8.5</v>
      </c>
      <c r="G427" s="4">
        <v>0.15</v>
      </c>
      <c r="H427" s="3" t="s">
        <v>2</v>
      </c>
      <c r="I427" s="3">
        <v>61.5</v>
      </c>
      <c r="J427" s="9">
        <v>35</v>
      </c>
      <c r="K427" s="3">
        <v>11.2</v>
      </c>
      <c r="L427" s="6">
        <v>6.2</v>
      </c>
      <c r="M427" s="6">
        <v>31</v>
      </c>
      <c r="N427" s="6">
        <v>1.4838709677419353</v>
      </c>
      <c r="O427" s="82">
        <v>6.744868035190614E-2</v>
      </c>
    </row>
    <row r="428" spans="1:15" x14ac:dyDescent="0.25">
      <c r="A428" s="114"/>
      <c r="B428" s="3" t="s">
        <v>264</v>
      </c>
      <c r="C428" s="3">
        <v>125</v>
      </c>
      <c r="D428" s="9">
        <v>1365</v>
      </c>
      <c r="E428" s="81">
        <v>8.5</v>
      </c>
      <c r="F428" s="81">
        <v>8.5</v>
      </c>
      <c r="G428" s="4">
        <v>0.15</v>
      </c>
      <c r="H428" s="3" t="s">
        <v>265</v>
      </c>
      <c r="I428" s="3">
        <v>61.5</v>
      </c>
      <c r="J428" s="9">
        <v>35</v>
      </c>
      <c r="K428" s="3">
        <v>11.2</v>
      </c>
      <c r="L428" s="6">
        <v>6.2</v>
      </c>
      <c r="M428" s="6">
        <v>31</v>
      </c>
      <c r="N428" s="6">
        <v>0.28548387096774192</v>
      </c>
      <c r="O428" s="82">
        <v>1.3926042486231314</v>
      </c>
    </row>
    <row r="429" spans="1:15" x14ac:dyDescent="0.25">
      <c r="A429" s="114"/>
      <c r="B429" s="3" t="s">
        <v>39</v>
      </c>
      <c r="C429" s="3">
        <v>125</v>
      </c>
      <c r="D429" s="9">
        <v>1365</v>
      </c>
      <c r="E429" s="81">
        <v>8.5</v>
      </c>
      <c r="F429" s="81">
        <v>8.5</v>
      </c>
      <c r="G429" s="4">
        <v>0.15</v>
      </c>
      <c r="H429" s="3" t="s">
        <v>265</v>
      </c>
      <c r="I429" s="3">
        <v>61.5</v>
      </c>
      <c r="J429" s="9">
        <v>35</v>
      </c>
      <c r="K429" s="3">
        <v>11.2</v>
      </c>
      <c r="L429" s="6">
        <v>6.2</v>
      </c>
      <c r="M429" s="6">
        <v>31</v>
      </c>
      <c r="N429" s="6">
        <v>0.48387096774193544</v>
      </c>
      <c r="O429" s="82">
        <v>1.1659541391371937</v>
      </c>
    </row>
    <row r="430" spans="1:15" x14ac:dyDescent="0.25">
      <c r="A430" s="114"/>
      <c r="B430" s="3" t="s">
        <v>264</v>
      </c>
      <c r="C430" s="3">
        <v>125</v>
      </c>
      <c r="D430" s="9">
        <v>1365</v>
      </c>
      <c r="E430" s="81">
        <v>8.5</v>
      </c>
      <c r="F430" s="81">
        <v>8.5</v>
      </c>
      <c r="G430" s="4">
        <v>0.2</v>
      </c>
      <c r="H430" s="117" t="s">
        <v>266</v>
      </c>
      <c r="I430" s="3">
        <v>61.5</v>
      </c>
      <c r="J430" s="9">
        <v>35</v>
      </c>
      <c r="K430" s="3">
        <v>11.2</v>
      </c>
      <c r="L430" s="6">
        <v>54.1</v>
      </c>
      <c r="M430" s="6">
        <v>23.521739130434785</v>
      </c>
      <c r="N430" s="6">
        <v>1.1367837338262476</v>
      </c>
      <c r="O430" s="82">
        <v>0.54470887245841026</v>
      </c>
    </row>
    <row r="431" spans="1:15" x14ac:dyDescent="0.25">
      <c r="A431" s="114"/>
      <c r="B431" s="3" t="s">
        <v>39</v>
      </c>
      <c r="C431" s="3">
        <v>125</v>
      </c>
      <c r="D431" s="9">
        <v>1365</v>
      </c>
      <c r="E431" s="81">
        <v>8.5</v>
      </c>
      <c r="F431" s="81">
        <v>8.5</v>
      </c>
      <c r="G431" s="4">
        <v>0.1</v>
      </c>
      <c r="H431" s="118"/>
      <c r="I431" s="3">
        <v>61.5</v>
      </c>
      <c r="J431" s="9">
        <v>35</v>
      </c>
      <c r="K431" s="3">
        <v>11.2</v>
      </c>
      <c r="L431" s="6">
        <v>54.1</v>
      </c>
      <c r="M431" s="6">
        <v>23.521739130434785</v>
      </c>
      <c r="N431" s="6">
        <v>0.94639556377079481</v>
      </c>
      <c r="O431" s="82">
        <v>1.2092832203737933</v>
      </c>
    </row>
    <row r="432" spans="1:15" x14ac:dyDescent="0.25">
      <c r="A432" s="114"/>
      <c r="B432" s="3" t="s">
        <v>39</v>
      </c>
      <c r="C432" s="3">
        <v>125</v>
      </c>
      <c r="D432" s="9">
        <v>1365</v>
      </c>
      <c r="E432" s="81">
        <v>8.5</v>
      </c>
      <c r="F432" s="81">
        <v>8.5</v>
      </c>
      <c r="G432" s="4">
        <v>0.2</v>
      </c>
      <c r="H432" s="118"/>
      <c r="I432" s="3">
        <v>61.5</v>
      </c>
      <c r="J432" s="9">
        <v>35</v>
      </c>
      <c r="K432" s="3">
        <v>11.2</v>
      </c>
      <c r="L432" s="6">
        <v>54.1</v>
      </c>
      <c r="M432" s="6">
        <v>23.521739130434785</v>
      </c>
      <c r="N432" s="6">
        <v>0.97227356746765248</v>
      </c>
      <c r="O432" s="82">
        <v>0.65771447211047074</v>
      </c>
    </row>
    <row r="433" spans="1:15" x14ac:dyDescent="0.25">
      <c r="A433" s="114"/>
      <c r="B433" s="3" t="s">
        <v>39</v>
      </c>
      <c r="C433" s="3">
        <v>125</v>
      </c>
      <c r="D433" s="9">
        <v>1365</v>
      </c>
      <c r="E433" s="81">
        <v>8.5</v>
      </c>
      <c r="F433" s="81">
        <v>8.5</v>
      </c>
      <c r="G433" s="4">
        <v>0.22</v>
      </c>
      <c r="H433" s="118"/>
      <c r="I433" s="3">
        <v>61.5</v>
      </c>
      <c r="J433" s="9">
        <v>35</v>
      </c>
      <c r="K433" s="3">
        <v>11.2</v>
      </c>
      <c r="L433" s="6">
        <v>54.1</v>
      </c>
      <c r="M433" s="6">
        <v>23.521739130434785</v>
      </c>
      <c r="N433" s="6">
        <v>0.92421441774491675</v>
      </c>
      <c r="O433" s="82">
        <v>0.44285274183610596</v>
      </c>
    </row>
    <row r="434" spans="1:15" x14ac:dyDescent="0.25">
      <c r="A434" s="114"/>
      <c r="B434" s="3" t="s">
        <v>264</v>
      </c>
      <c r="C434" s="3">
        <v>125</v>
      </c>
      <c r="D434" s="9">
        <v>1365</v>
      </c>
      <c r="E434" s="81">
        <v>8.5</v>
      </c>
      <c r="F434" s="81">
        <v>8.5</v>
      </c>
      <c r="G434" s="4">
        <v>0.15</v>
      </c>
      <c r="H434" s="118"/>
      <c r="I434" s="3">
        <v>61.5</v>
      </c>
      <c r="J434" s="9">
        <v>35</v>
      </c>
      <c r="K434" s="3">
        <v>11.2</v>
      </c>
      <c r="L434" s="6">
        <v>32.200000000000003</v>
      </c>
      <c r="M434" s="6">
        <v>18.941176470588239</v>
      </c>
      <c r="N434" s="6">
        <v>2.372670807453416</v>
      </c>
      <c r="O434" s="82">
        <v>0.44324619479898975</v>
      </c>
    </row>
    <row r="435" spans="1:15" x14ac:dyDescent="0.25">
      <c r="A435" s="114"/>
      <c r="B435" s="3" t="s">
        <v>39</v>
      </c>
      <c r="C435" s="3">
        <v>125</v>
      </c>
      <c r="D435" s="9">
        <v>1365</v>
      </c>
      <c r="E435" s="81">
        <v>8.5</v>
      </c>
      <c r="F435" s="81">
        <v>8.5</v>
      </c>
      <c r="G435" s="4">
        <v>0.15</v>
      </c>
      <c r="H435" s="118"/>
      <c r="I435" s="3">
        <v>61.5</v>
      </c>
      <c r="J435" s="9">
        <v>35</v>
      </c>
      <c r="K435" s="3">
        <v>11.2</v>
      </c>
      <c r="L435" s="6">
        <v>32.200000000000003</v>
      </c>
      <c r="M435" s="6">
        <v>18.941176470588239</v>
      </c>
      <c r="N435" s="6">
        <v>1.5496894409937887</v>
      </c>
      <c r="O435" s="82">
        <v>1.0976966873706002</v>
      </c>
    </row>
    <row r="436" spans="1:15" x14ac:dyDescent="0.25">
      <c r="A436" s="114"/>
      <c r="B436" s="3" t="s">
        <v>39</v>
      </c>
      <c r="C436" s="3">
        <v>125</v>
      </c>
      <c r="D436" s="9">
        <v>1365</v>
      </c>
      <c r="E436" s="81">
        <v>8.5</v>
      </c>
      <c r="F436" s="81">
        <v>8.5</v>
      </c>
      <c r="G436" s="4">
        <v>0.2</v>
      </c>
      <c r="H436" s="118"/>
      <c r="I436" s="3">
        <v>61.5</v>
      </c>
      <c r="J436" s="9">
        <v>35</v>
      </c>
      <c r="K436" s="3">
        <v>11.2</v>
      </c>
      <c r="L436" s="6">
        <v>32.200000000000003</v>
      </c>
      <c r="M436" s="6">
        <v>18.941176470588239</v>
      </c>
      <c r="N436" s="6">
        <v>1.6242236024844718</v>
      </c>
      <c r="O436" s="82">
        <v>1.3148476782017151</v>
      </c>
    </row>
    <row r="437" spans="1:15" x14ac:dyDescent="0.25">
      <c r="A437" s="114"/>
      <c r="B437" s="3" t="s">
        <v>39</v>
      </c>
      <c r="C437" s="3">
        <v>125</v>
      </c>
      <c r="D437" s="9">
        <v>1365</v>
      </c>
      <c r="E437" s="81">
        <v>8.5</v>
      </c>
      <c r="F437" s="81">
        <v>8.5</v>
      </c>
      <c r="G437" s="4">
        <v>0.25</v>
      </c>
      <c r="H437" s="118"/>
      <c r="I437" s="3">
        <v>61.5</v>
      </c>
      <c r="J437" s="9">
        <v>35</v>
      </c>
      <c r="K437" s="3">
        <v>11.2</v>
      </c>
      <c r="L437" s="6">
        <v>32.200000000000003</v>
      </c>
      <c r="M437" s="6">
        <v>18.941176470588239</v>
      </c>
      <c r="N437" s="6">
        <v>1.7111801242236024</v>
      </c>
      <c r="O437" s="82">
        <v>1.6161145617667354</v>
      </c>
    </row>
    <row r="438" spans="1:15" x14ac:dyDescent="0.25">
      <c r="A438" s="114"/>
      <c r="B438" s="3" t="s">
        <v>39</v>
      </c>
      <c r="C438" s="3">
        <v>125</v>
      </c>
      <c r="D438" s="9">
        <v>1365</v>
      </c>
      <c r="E438" s="81">
        <v>8.5</v>
      </c>
      <c r="F438" s="81">
        <v>8.5</v>
      </c>
      <c r="G438" s="4">
        <v>0.3</v>
      </c>
      <c r="H438" s="118"/>
      <c r="I438" s="3">
        <v>61.5</v>
      </c>
      <c r="J438" s="9">
        <v>35</v>
      </c>
      <c r="K438" s="3">
        <v>11.2</v>
      </c>
      <c r="L438" s="6">
        <v>32.200000000000003</v>
      </c>
      <c r="M438" s="6">
        <v>18.941176470588239</v>
      </c>
      <c r="N438" s="6">
        <v>1.8167701863354035</v>
      </c>
      <c r="O438" s="82">
        <v>1.9303183229813661</v>
      </c>
    </row>
    <row r="439" spans="1:15" x14ac:dyDescent="0.25">
      <c r="A439" s="114"/>
      <c r="B439" s="3" t="s">
        <v>39</v>
      </c>
      <c r="C439" s="3">
        <v>125</v>
      </c>
      <c r="D439" s="9">
        <v>1365</v>
      </c>
      <c r="E439" s="81">
        <v>8.5</v>
      </c>
      <c r="F439" s="81">
        <v>8.5</v>
      </c>
      <c r="G439" s="4">
        <v>0.32</v>
      </c>
      <c r="H439" s="118"/>
      <c r="I439" s="3">
        <v>61.5</v>
      </c>
      <c r="J439" s="9">
        <v>35</v>
      </c>
      <c r="K439" s="3">
        <v>11.2</v>
      </c>
      <c r="L439" s="6">
        <v>32.200000000000003</v>
      </c>
      <c r="M439" s="6">
        <v>18.941176470588239</v>
      </c>
      <c r="N439" s="6">
        <v>1.8881987577639749</v>
      </c>
      <c r="O439" s="82">
        <v>1.5285418515232174</v>
      </c>
    </row>
    <row r="440" spans="1:15" x14ac:dyDescent="0.25">
      <c r="A440" s="114"/>
      <c r="B440" s="3" t="s">
        <v>39</v>
      </c>
      <c r="C440" s="3">
        <v>125</v>
      </c>
      <c r="D440" s="9">
        <v>1365</v>
      </c>
      <c r="E440" s="81">
        <v>8.5</v>
      </c>
      <c r="F440" s="81">
        <v>8.5</v>
      </c>
      <c r="G440" s="4">
        <v>0.35</v>
      </c>
      <c r="H440" s="118"/>
      <c r="I440" s="3">
        <v>61.5</v>
      </c>
      <c r="J440" s="9">
        <v>35</v>
      </c>
      <c r="K440" s="3">
        <v>11.2</v>
      </c>
      <c r="L440" s="6">
        <v>32.200000000000003</v>
      </c>
      <c r="M440" s="6">
        <v>18.941176470588239</v>
      </c>
      <c r="N440" s="6">
        <v>2.043478260869565</v>
      </c>
      <c r="O440" s="82">
        <v>1.4474637681159419</v>
      </c>
    </row>
    <row r="441" spans="1:15" x14ac:dyDescent="0.25">
      <c r="A441" s="114"/>
      <c r="B441" s="3" t="s">
        <v>40</v>
      </c>
      <c r="C441" s="3">
        <v>125</v>
      </c>
      <c r="D441" s="9">
        <v>1365</v>
      </c>
      <c r="E441" s="81">
        <v>8.5</v>
      </c>
      <c r="F441" s="81">
        <v>8.5</v>
      </c>
      <c r="G441" s="4">
        <v>0.25</v>
      </c>
      <c r="H441" s="118"/>
      <c r="I441" s="3">
        <v>61.5</v>
      </c>
      <c r="J441" s="9">
        <v>35</v>
      </c>
      <c r="K441" s="3">
        <v>11.2</v>
      </c>
      <c r="L441" s="6">
        <v>130</v>
      </c>
      <c r="M441" s="6">
        <v>20.3125</v>
      </c>
      <c r="N441" s="6">
        <v>0.94615384615384612</v>
      </c>
      <c r="O441" s="82">
        <v>0.87759197324414717</v>
      </c>
    </row>
    <row r="442" spans="1:15" x14ac:dyDescent="0.25">
      <c r="A442" s="114"/>
      <c r="B442" s="3" t="s">
        <v>39</v>
      </c>
      <c r="C442" s="3">
        <v>125</v>
      </c>
      <c r="D442" s="9">
        <v>1365</v>
      </c>
      <c r="E442" s="81">
        <v>8.5</v>
      </c>
      <c r="F442" s="81">
        <v>8.5</v>
      </c>
      <c r="G442" s="4">
        <v>0.1</v>
      </c>
      <c r="H442" s="118"/>
      <c r="I442" s="3">
        <v>61.5</v>
      </c>
      <c r="J442" s="9">
        <v>35</v>
      </c>
      <c r="K442" s="3">
        <v>11.2</v>
      </c>
      <c r="L442" s="6">
        <v>130</v>
      </c>
      <c r="M442" s="6">
        <v>20.3125</v>
      </c>
      <c r="N442" s="6">
        <v>0.86153846153846159</v>
      </c>
      <c r="O442" s="82">
        <v>1.2252991452991453</v>
      </c>
    </row>
    <row r="443" spans="1:15" x14ac:dyDescent="0.25">
      <c r="A443" s="114"/>
      <c r="B443" s="3" t="s">
        <v>39</v>
      </c>
      <c r="C443" s="3">
        <v>125</v>
      </c>
      <c r="D443" s="9">
        <v>1365</v>
      </c>
      <c r="E443" s="81">
        <v>8.5</v>
      </c>
      <c r="F443" s="81">
        <v>8.5</v>
      </c>
      <c r="G443" s="4">
        <v>0.15</v>
      </c>
      <c r="H443" s="118"/>
      <c r="I443" s="3">
        <v>61.5</v>
      </c>
      <c r="J443" s="9">
        <v>35</v>
      </c>
      <c r="K443" s="3">
        <v>11.2</v>
      </c>
      <c r="L443" s="6">
        <v>130</v>
      </c>
      <c r="M443" s="6">
        <v>20.3125</v>
      </c>
      <c r="N443" s="6">
        <v>0.86923076923076925</v>
      </c>
      <c r="O443" s="82">
        <v>1.3907692307692308</v>
      </c>
    </row>
    <row r="444" spans="1:15" x14ac:dyDescent="0.25">
      <c r="A444" s="115"/>
      <c r="B444" s="3" t="s">
        <v>39</v>
      </c>
      <c r="C444" s="3">
        <v>125</v>
      </c>
      <c r="D444" s="9">
        <v>1365</v>
      </c>
      <c r="E444" s="81">
        <v>8.5</v>
      </c>
      <c r="F444" s="81">
        <v>8.5</v>
      </c>
      <c r="G444" s="4">
        <v>0.2</v>
      </c>
      <c r="H444" s="119"/>
      <c r="I444" s="3">
        <v>61.5</v>
      </c>
      <c r="J444" s="9">
        <v>35</v>
      </c>
      <c r="K444" s="3">
        <v>11.2</v>
      </c>
      <c r="L444" s="6">
        <v>130</v>
      </c>
      <c r="M444" s="6">
        <v>20.3125</v>
      </c>
      <c r="N444" s="6">
        <v>0.88461538461538458</v>
      </c>
      <c r="O444" s="82">
        <v>0.69043151969981242</v>
      </c>
    </row>
    <row r="445" spans="1:15" x14ac:dyDescent="0.25">
      <c r="A445" s="113" t="s">
        <v>267</v>
      </c>
      <c r="B445" s="3" t="s">
        <v>40</v>
      </c>
      <c r="C445" s="3">
        <v>125</v>
      </c>
      <c r="D445" s="9">
        <v>1365</v>
      </c>
      <c r="E445" s="81">
        <v>8.5</v>
      </c>
      <c r="F445" s="81">
        <v>8.5</v>
      </c>
      <c r="G445" s="4">
        <v>0.05</v>
      </c>
      <c r="H445" s="3" t="s">
        <v>2</v>
      </c>
      <c r="I445" s="3"/>
      <c r="J445" s="9">
        <v>35</v>
      </c>
      <c r="K445" s="3">
        <v>3</v>
      </c>
      <c r="L445" s="6">
        <v>6.2</v>
      </c>
      <c r="M445" s="6">
        <v>28.181818181818183</v>
      </c>
      <c r="N445" s="6">
        <v>1.096774193548387</v>
      </c>
      <c r="O445" s="82">
        <v>1.0490883590462832</v>
      </c>
    </row>
    <row r="446" spans="1:15" x14ac:dyDescent="0.25">
      <c r="A446" s="114"/>
      <c r="B446" s="3" t="s">
        <v>40</v>
      </c>
      <c r="C446" s="3">
        <v>125</v>
      </c>
      <c r="D446" s="9">
        <v>1365</v>
      </c>
      <c r="E446" s="81">
        <v>8.5</v>
      </c>
      <c r="F446" s="81">
        <v>8.5</v>
      </c>
      <c r="G446" s="4">
        <v>0.1</v>
      </c>
      <c r="H446" s="3" t="s">
        <v>2</v>
      </c>
      <c r="I446" s="3"/>
      <c r="J446" s="9">
        <v>35</v>
      </c>
      <c r="K446" s="3">
        <v>3</v>
      </c>
      <c r="L446" s="6">
        <v>6.2</v>
      </c>
      <c r="M446" s="6">
        <v>28.181818181818183</v>
      </c>
      <c r="N446" s="6">
        <v>1.2016129032258065</v>
      </c>
      <c r="O446" s="82">
        <v>1.101478494623656</v>
      </c>
    </row>
    <row r="447" spans="1:15" x14ac:dyDescent="0.25">
      <c r="A447" s="114"/>
      <c r="B447" s="3" t="s">
        <v>264</v>
      </c>
      <c r="C447" s="3">
        <v>125</v>
      </c>
      <c r="D447" s="9">
        <v>1365</v>
      </c>
      <c r="E447" s="81">
        <v>8.5</v>
      </c>
      <c r="F447" s="81">
        <v>8.5</v>
      </c>
      <c r="G447" s="4">
        <v>0.15</v>
      </c>
      <c r="H447" s="3" t="s">
        <v>4</v>
      </c>
      <c r="I447" s="3"/>
      <c r="J447" s="9">
        <v>35</v>
      </c>
      <c r="K447" s="3">
        <v>3</v>
      </c>
      <c r="L447" s="6">
        <v>6.2</v>
      </c>
      <c r="M447" s="6">
        <v>28.181818181818183</v>
      </c>
      <c r="N447" s="6">
        <v>2.0048387096774194</v>
      </c>
      <c r="O447" s="82">
        <v>1.837768817204301</v>
      </c>
    </row>
    <row r="448" spans="1:15" x14ac:dyDescent="0.25">
      <c r="A448" s="115"/>
      <c r="B448" s="3" t="s">
        <v>264</v>
      </c>
      <c r="C448" s="3">
        <v>125</v>
      </c>
      <c r="D448" s="9">
        <v>1365</v>
      </c>
      <c r="E448" s="81">
        <v>8.5</v>
      </c>
      <c r="F448" s="81">
        <v>8.5</v>
      </c>
      <c r="G448" s="4">
        <v>0.2</v>
      </c>
      <c r="H448" s="3" t="s">
        <v>4</v>
      </c>
      <c r="I448" s="3"/>
      <c r="J448" s="9">
        <v>35</v>
      </c>
      <c r="K448" s="3">
        <v>3</v>
      </c>
      <c r="L448" s="6">
        <v>6.2</v>
      </c>
      <c r="M448" s="6">
        <v>28.181818181818183</v>
      </c>
      <c r="N448" s="6">
        <v>2.5032258064516126</v>
      </c>
      <c r="O448" s="82">
        <v>0.57365591397849458</v>
      </c>
    </row>
    <row r="449" spans="1:15" x14ac:dyDescent="0.25">
      <c r="A449" s="113" t="s">
        <v>268</v>
      </c>
      <c r="B449" s="3" t="s">
        <v>58</v>
      </c>
      <c r="C449" s="3">
        <v>50</v>
      </c>
      <c r="D449" s="9">
        <v>951</v>
      </c>
      <c r="E449" s="81">
        <v>11</v>
      </c>
      <c r="F449" s="81">
        <v>6</v>
      </c>
      <c r="G449" s="4">
        <v>0.3</v>
      </c>
      <c r="H449" s="3" t="s">
        <v>51</v>
      </c>
      <c r="I449" s="3">
        <v>85</v>
      </c>
      <c r="J449" s="9">
        <v>35</v>
      </c>
      <c r="K449" s="3">
        <v>9</v>
      </c>
      <c r="L449" s="6">
        <v>5.9</v>
      </c>
      <c r="M449" s="6">
        <v>31.2</v>
      </c>
      <c r="N449" s="6">
        <v>2.6610169491525419</v>
      </c>
      <c r="O449" s="82">
        <v>1.1474358974358974</v>
      </c>
    </row>
    <row r="450" spans="1:15" x14ac:dyDescent="0.25">
      <c r="A450" s="114"/>
      <c r="B450" s="3" t="s">
        <v>58</v>
      </c>
      <c r="C450" s="3">
        <v>50</v>
      </c>
      <c r="D450" s="9">
        <v>951</v>
      </c>
      <c r="E450" s="81">
        <v>11</v>
      </c>
      <c r="F450" s="81">
        <v>6</v>
      </c>
      <c r="G450" s="4">
        <v>0.3</v>
      </c>
      <c r="H450" s="3" t="s">
        <v>53</v>
      </c>
      <c r="I450" s="3">
        <v>85</v>
      </c>
      <c r="J450" s="9">
        <v>35</v>
      </c>
      <c r="K450" s="3">
        <v>9</v>
      </c>
      <c r="L450" s="6">
        <v>5.9</v>
      </c>
      <c r="M450" s="6">
        <v>31.2</v>
      </c>
      <c r="N450" s="6">
        <v>3.0169491525423728</v>
      </c>
      <c r="O450" s="82">
        <v>1.375</v>
      </c>
    </row>
    <row r="451" spans="1:15" x14ac:dyDescent="0.25">
      <c r="A451" s="114"/>
      <c r="B451" s="3" t="s">
        <v>58</v>
      </c>
      <c r="C451" s="3">
        <v>50</v>
      </c>
      <c r="D451" s="9">
        <v>951</v>
      </c>
      <c r="E451" s="81">
        <v>11</v>
      </c>
      <c r="F451" s="81">
        <v>6</v>
      </c>
      <c r="G451" s="4">
        <v>0.3</v>
      </c>
      <c r="H451" s="3" t="s">
        <v>53</v>
      </c>
      <c r="I451" s="3">
        <v>85</v>
      </c>
      <c r="J451" s="9">
        <v>35</v>
      </c>
      <c r="K451" s="3">
        <v>9</v>
      </c>
      <c r="L451" s="6">
        <v>5.9</v>
      </c>
      <c r="M451" s="6">
        <v>31.2</v>
      </c>
      <c r="N451" s="6">
        <v>2.3050847457627115</v>
      </c>
      <c r="O451" s="82">
        <v>1.4455128205128205</v>
      </c>
    </row>
    <row r="452" spans="1:15" x14ac:dyDescent="0.25">
      <c r="A452" s="114"/>
      <c r="B452" s="3" t="s">
        <v>61</v>
      </c>
      <c r="C452" s="3">
        <v>50</v>
      </c>
      <c r="D452" s="9">
        <v>951</v>
      </c>
      <c r="E452" s="81">
        <v>11</v>
      </c>
      <c r="F452" s="81">
        <v>6</v>
      </c>
      <c r="G452" s="4">
        <v>0.3</v>
      </c>
      <c r="H452" s="3" t="s">
        <v>53</v>
      </c>
      <c r="I452" s="3">
        <v>85</v>
      </c>
      <c r="J452" s="9">
        <v>35</v>
      </c>
      <c r="K452" s="3">
        <v>9</v>
      </c>
      <c r="L452" s="6">
        <v>5.9</v>
      </c>
      <c r="M452" s="6">
        <v>31.2</v>
      </c>
      <c r="N452" s="6">
        <v>3.0169491525423728</v>
      </c>
      <c r="O452" s="82">
        <v>1.1955128205128205</v>
      </c>
    </row>
    <row r="453" spans="1:15" x14ac:dyDescent="0.25">
      <c r="A453" s="114"/>
      <c r="B453" s="3" t="s">
        <v>61</v>
      </c>
      <c r="C453" s="3">
        <v>50</v>
      </c>
      <c r="D453" s="9">
        <v>951</v>
      </c>
      <c r="E453" s="81">
        <v>11</v>
      </c>
      <c r="F453" s="81">
        <v>6</v>
      </c>
      <c r="G453" s="4">
        <v>0.3</v>
      </c>
      <c r="H453" s="3" t="s">
        <v>53</v>
      </c>
      <c r="I453" s="3">
        <v>85</v>
      </c>
      <c r="J453" s="9">
        <v>35</v>
      </c>
      <c r="K453" s="3">
        <v>9</v>
      </c>
      <c r="L453" s="6">
        <v>5.9</v>
      </c>
      <c r="M453" s="6">
        <v>31.2</v>
      </c>
      <c r="N453" s="6">
        <v>2.949152542372881</v>
      </c>
      <c r="O453" s="82">
        <v>1.2596153846153846</v>
      </c>
    </row>
    <row r="454" spans="1:15" x14ac:dyDescent="0.25">
      <c r="A454" s="115"/>
      <c r="B454" s="3" t="s">
        <v>62</v>
      </c>
      <c r="C454" s="3">
        <v>50</v>
      </c>
      <c r="D454" s="9">
        <v>951</v>
      </c>
      <c r="E454" s="81">
        <v>11</v>
      </c>
      <c r="F454" s="81">
        <v>6</v>
      </c>
      <c r="G454" s="4">
        <v>0.3</v>
      </c>
      <c r="H454" s="3" t="s">
        <v>53</v>
      </c>
      <c r="I454" s="3">
        <v>85</v>
      </c>
      <c r="J454" s="9">
        <v>35</v>
      </c>
      <c r="K454" s="3">
        <v>9</v>
      </c>
      <c r="L454" s="6">
        <v>5.9</v>
      </c>
      <c r="M454" s="6">
        <v>31.2</v>
      </c>
      <c r="N454" s="6">
        <v>6.4406779661016946</v>
      </c>
      <c r="O454" s="82">
        <v>1.528846153846154</v>
      </c>
    </row>
    <row r="455" spans="1:15" x14ac:dyDescent="0.25">
      <c r="A455" s="113" t="s">
        <v>269</v>
      </c>
      <c r="B455" s="3" t="s">
        <v>58</v>
      </c>
      <c r="C455" s="3">
        <v>50</v>
      </c>
      <c r="D455" s="9">
        <v>951</v>
      </c>
      <c r="E455" s="81">
        <v>11</v>
      </c>
      <c r="F455" s="81">
        <v>6</v>
      </c>
      <c r="G455" s="4">
        <v>0.05</v>
      </c>
      <c r="H455" s="3" t="s">
        <v>7</v>
      </c>
      <c r="I455" s="3">
        <v>1</v>
      </c>
      <c r="J455" s="9">
        <v>25</v>
      </c>
      <c r="K455" s="3">
        <v>4</v>
      </c>
      <c r="L455" s="6">
        <v>3000</v>
      </c>
      <c r="M455" s="6">
        <v>14.5</v>
      </c>
      <c r="N455" s="6">
        <v>1.6</v>
      </c>
      <c r="O455" s="82">
        <v>1.0413793103448277</v>
      </c>
    </row>
    <row r="456" spans="1:15" x14ac:dyDescent="0.25">
      <c r="A456" s="114"/>
      <c r="B456" s="3" t="s">
        <v>58</v>
      </c>
      <c r="C456" s="3">
        <v>50</v>
      </c>
      <c r="D456" s="9">
        <v>951</v>
      </c>
      <c r="E456" s="81">
        <v>11</v>
      </c>
      <c r="F456" s="81">
        <v>6</v>
      </c>
      <c r="G456" s="4">
        <v>0.1</v>
      </c>
      <c r="H456" s="3" t="s">
        <v>8</v>
      </c>
      <c r="I456" s="3">
        <v>1</v>
      </c>
      <c r="J456" s="9">
        <v>25</v>
      </c>
      <c r="K456" s="3">
        <v>4</v>
      </c>
      <c r="L456" s="6">
        <v>3000</v>
      </c>
      <c r="M456" s="6">
        <v>14.5</v>
      </c>
      <c r="N456" s="6">
        <v>1.8333333333333333</v>
      </c>
      <c r="O456" s="82">
        <v>0.9517241379310345</v>
      </c>
    </row>
    <row r="457" spans="1:15" x14ac:dyDescent="0.25">
      <c r="A457" s="114"/>
      <c r="B457" s="3" t="s">
        <v>58</v>
      </c>
      <c r="C457" s="3">
        <v>50</v>
      </c>
      <c r="D457" s="9">
        <v>951</v>
      </c>
      <c r="E457" s="81">
        <v>11</v>
      </c>
      <c r="F457" s="81">
        <v>6</v>
      </c>
      <c r="G457" s="4">
        <v>0.2</v>
      </c>
      <c r="H457" s="3" t="s">
        <v>8</v>
      </c>
      <c r="I457" s="3">
        <v>1</v>
      </c>
      <c r="J457" s="9">
        <v>25</v>
      </c>
      <c r="K457" s="3">
        <v>4</v>
      </c>
      <c r="L457" s="6">
        <v>3000</v>
      </c>
      <c r="M457" s="6">
        <v>14.5</v>
      </c>
      <c r="N457" s="6">
        <v>2.6666666666666665</v>
      </c>
      <c r="O457" s="82">
        <v>0.65517241379310343</v>
      </c>
    </row>
    <row r="458" spans="1:15" x14ac:dyDescent="0.25">
      <c r="A458" s="114"/>
      <c r="B458" s="3" t="s">
        <v>61</v>
      </c>
      <c r="C458" s="3">
        <v>50</v>
      </c>
      <c r="D458" s="9">
        <v>951</v>
      </c>
      <c r="E458" s="81">
        <v>11</v>
      </c>
      <c r="F458" s="81">
        <v>6</v>
      </c>
      <c r="G458" s="4">
        <v>0.05</v>
      </c>
      <c r="H458" s="3" t="s">
        <v>8</v>
      </c>
      <c r="I458" s="3">
        <v>1</v>
      </c>
      <c r="J458" s="9">
        <v>25</v>
      </c>
      <c r="K458" s="3">
        <v>4</v>
      </c>
      <c r="L458" s="6">
        <v>3000</v>
      </c>
      <c r="M458" s="6">
        <v>14.5</v>
      </c>
      <c r="N458" s="6">
        <v>0.96666666666666667</v>
      </c>
      <c r="O458" s="82">
        <v>1.8620689655172413</v>
      </c>
    </row>
    <row r="459" spans="1:15" x14ac:dyDescent="0.25">
      <c r="A459" s="114"/>
      <c r="B459" s="3" t="s">
        <v>61</v>
      </c>
      <c r="C459" s="3">
        <v>50</v>
      </c>
      <c r="D459" s="9">
        <v>951</v>
      </c>
      <c r="E459" s="81">
        <v>11</v>
      </c>
      <c r="F459" s="81">
        <v>6</v>
      </c>
      <c r="G459" s="4">
        <v>0.1</v>
      </c>
      <c r="H459" s="3" t="s">
        <v>8</v>
      </c>
      <c r="I459" s="3">
        <v>1</v>
      </c>
      <c r="J459" s="9">
        <v>25</v>
      </c>
      <c r="K459" s="3">
        <v>4</v>
      </c>
      <c r="L459" s="6">
        <v>3000</v>
      </c>
      <c r="M459" s="6">
        <v>14.5</v>
      </c>
      <c r="N459" s="6">
        <v>0.95</v>
      </c>
      <c r="O459" s="82">
        <v>1.9310344827586208</v>
      </c>
    </row>
    <row r="460" spans="1:15" x14ac:dyDescent="0.25">
      <c r="A460" s="114"/>
      <c r="B460" s="3" t="s">
        <v>62</v>
      </c>
      <c r="C460" s="3">
        <v>50</v>
      </c>
      <c r="D460" s="9">
        <v>951</v>
      </c>
      <c r="E460" s="81">
        <v>11</v>
      </c>
      <c r="F460" s="81">
        <v>6</v>
      </c>
      <c r="G460" s="4">
        <v>0.2</v>
      </c>
      <c r="H460" s="3" t="s">
        <v>8</v>
      </c>
      <c r="I460" s="3">
        <v>1</v>
      </c>
      <c r="J460" s="9">
        <v>25</v>
      </c>
      <c r="K460" s="3">
        <v>4</v>
      </c>
      <c r="L460" s="6">
        <v>3000</v>
      </c>
      <c r="M460" s="6">
        <v>14.5</v>
      </c>
      <c r="N460" s="6">
        <v>0.76666666666666672</v>
      </c>
      <c r="O460" s="82">
        <v>1.5862068965517242</v>
      </c>
    </row>
    <row r="461" spans="1:15" x14ac:dyDescent="0.25">
      <c r="A461" s="114"/>
      <c r="B461" s="3" t="s">
        <v>62</v>
      </c>
      <c r="C461" s="3">
        <v>50</v>
      </c>
      <c r="D461" s="9">
        <v>951</v>
      </c>
      <c r="E461" s="81">
        <v>11</v>
      </c>
      <c r="F461" s="81">
        <v>6</v>
      </c>
      <c r="G461" s="4">
        <v>0.3</v>
      </c>
      <c r="H461" s="3" t="s">
        <v>8</v>
      </c>
      <c r="I461" s="3">
        <v>1</v>
      </c>
      <c r="J461" s="9">
        <v>25</v>
      </c>
      <c r="K461" s="3">
        <v>4</v>
      </c>
      <c r="L461" s="6">
        <v>3000</v>
      </c>
      <c r="M461" s="6">
        <v>14.5</v>
      </c>
      <c r="N461" s="6">
        <v>0.73333333333333328</v>
      </c>
      <c r="O461" s="82">
        <v>1.5517241379310345</v>
      </c>
    </row>
    <row r="462" spans="1:15" x14ac:dyDescent="0.25">
      <c r="A462" s="115"/>
      <c r="B462" s="3" t="s">
        <v>62</v>
      </c>
      <c r="C462" s="3">
        <v>50</v>
      </c>
      <c r="D462" s="9">
        <v>951</v>
      </c>
      <c r="E462" s="81">
        <v>11</v>
      </c>
      <c r="F462" s="81">
        <v>6</v>
      </c>
      <c r="G462" s="4">
        <v>0.4</v>
      </c>
      <c r="H462" s="3" t="s">
        <v>8</v>
      </c>
      <c r="I462" s="3">
        <v>1</v>
      </c>
      <c r="J462" s="9">
        <v>25</v>
      </c>
      <c r="K462" s="3">
        <v>4</v>
      </c>
      <c r="L462" s="6">
        <v>3000</v>
      </c>
      <c r="M462" s="6">
        <v>14.5</v>
      </c>
      <c r="N462" s="6">
        <v>0.66666666666666663</v>
      </c>
      <c r="O462" s="82">
        <v>1.6551724137931034</v>
      </c>
    </row>
    <row r="463" spans="1:15" x14ac:dyDescent="0.25">
      <c r="A463" s="113" t="s">
        <v>270</v>
      </c>
      <c r="B463" s="3" t="s">
        <v>62</v>
      </c>
      <c r="C463" s="3">
        <v>50</v>
      </c>
      <c r="D463" s="9">
        <v>951</v>
      </c>
      <c r="E463" s="81">
        <v>11</v>
      </c>
      <c r="F463" s="81">
        <v>6</v>
      </c>
      <c r="G463" s="4">
        <v>0.1</v>
      </c>
      <c r="H463" s="3" t="s">
        <v>2</v>
      </c>
      <c r="I463" s="3">
        <v>100</v>
      </c>
      <c r="J463" s="9">
        <v>25</v>
      </c>
      <c r="K463" s="3">
        <v>3</v>
      </c>
      <c r="L463" s="6">
        <v>18</v>
      </c>
      <c r="M463" s="6">
        <v>30</v>
      </c>
      <c r="N463" s="6">
        <v>2.9444444444444446</v>
      </c>
      <c r="O463" s="82">
        <v>1.41</v>
      </c>
    </row>
    <row r="464" spans="1:15" x14ac:dyDescent="0.25">
      <c r="A464" s="114"/>
      <c r="B464" s="3" t="s">
        <v>62</v>
      </c>
      <c r="C464" s="3">
        <v>50</v>
      </c>
      <c r="D464" s="9">
        <v>951</v>
      </c>
      <c r="E464" s="81">
        <v>11</v>
      </c>
      <c r="F464" s="81">
        <v>6</v>
      </c>
      <c r="G464" s="4">
        <v>0.05</v>
      </c>
      <c r="H464" s="3" t="s">
        <v>2</v>
      </c>
      <c r="I464" s="3">
        <v>100</v>
      </c>
      <c r="J464" s="9">
        <v>25</v>
      </c>
      <c r="K464" s="3">
        <v>3</v>
      </c>
      <c r="L464" s="6">
        <v>18</v>
      </c>
      <c r="M464" s="6">
        <v>30</v>
      </c>
      <c r="N464" s="6">
        <v>2.1944444444444446</v>
      </c>
      <c r="O464" s="82">
        <v>1.5</v>
      </c>
    </row>
    <row r="465" spans="1:15" x14ac:dyDescent="0.25">
      <c r="A465" s="114"/>
      <c r="B465" s="3" t="s">
        <v>62</v>
      </c>
      <c r="C465" s="3">
        <v>50</v>
      </c>
      <c r="D465" s="9">
        <v>951</v>
      </c>
      <c r="E465" s="81">
        <v>11</v>
      </c>
      <c r="F465" s="81">
        <v>6</v>
      </c>
      <c r="G465" s="4">
        <v>0.1</v>
      </c>
      <c r="H465" s="3" t="s">
        <v>2</v>
      </c>
      <c r="I465" s="3">
        <v>100</v>
      </c>
      <c r="J465" s="9">
        <v>25</v>
      </c>
      <c r="K465" s="3">
        <v>3</v>
      </c>
      <c r="L465" s="6">
        <v>18</v>
      </c>
      <c r="M465" s="6">
        <v>30</v>
      </c>
      <c r="N465" s="6">
        <v>2.1666666666666665</v>
      </c>
      <c r="O465" s="82">
        <v>2.1</v>
      </c>
    </row>
    <row r="466" spans="1:15" x14ac:dyDescent="0.25">
      <c r="A466" s="114"/>
      <c r="B466" s="3" t="s">
        <v>62</v>
      </c>
      <c r="C466" s="3">
        <v>50</v>
      </c>
      <c r="D466" s="9">
        <v>951</v>
      </c>
      <c r="E466" s="81">
        <v>11</v>
      </c>
      <c r="F466" s="81">
        <v>6</v>
      </c>
      <c r="G466" s="4">
        <v>0.2</v>
      </c>
      <c r="H466" s="3" t="s">
        <v>2</v>
      </c>
      <c r="I466" s="3">
        <v>100</v>
      </c>
      <c r="J466" s="9">
        <v>25</v>
      </c>
      <c r="K466" s="3">
        <v>3</v>
      </c>
      <c r="L466" s="6">
        <v>18</v>
      </c>
      <c r="M466" s="6">
        <v>30</v>
      </c>
      <c r="N466" s="6">
        <v>2.2222222222222223</v>
      </c>
      <c r="O466" s="82">
        <v>1.4</v>
      </c>
    </row>
    <row r="467" spans="1:15" x14ac:dyDescent="0.25">
      <c r="A467" s="115"/>
      <c r="B467" s="3" t="s">
        <v>62</v>
      </c>
      <c r="C467" s="3">
        <v>50</v>
      </c>
      <c r="D467" s="9">
        <v>951</v>
      </c>
      <c r="E467" s="81">
        <v>11</v>
      </c>
      <c r="F467" s="81">
        <v>6</v>
      </c>
      <c r="G467" s="4">
        <v>0.3</v>
      </c>
      <c r="H467" s="3" t="s">
        <v>2</v>
      </c>
      <c r="I467" s="3">
        <v>100</v>
      </c>
      <c r="J467" s="9">
        <v>25</v>
      </c>
      <c r="K467" s="3">
        <v>3</v>
      </c>
      <c r="L467" s="6">
        <v>18</v>
      </c>
      <c r="M467" s="6">
        <v>30</v>
      </c>
      <c r="N467" s="6">
        <v>2.9444444444444446</v>
      </c>
      <c r="O467" s="82">
        <v>1.3266666666666667</v>
      </c>
    </row>
    <row r="468" spans="1:15" x14ac:dyDescent="0.25">
      <c r="A468" s="113" t="s">
        <v>271</v>
      </c>
      <c r="B468" s="3" t="s">
        <v>58</v>
      </c>
      <c r="C468" s="3">
        <v>50</v>
      </c>
      <c r="D468" s="9">
        <v>951</v>
      </c>
      <c r="E468" s="81">
        <v>11</v>
      </c>
      <c r="F468" s="81">
        <v>6</v>
      </c>
      <c r="G468" s="4">
        <v>0.25</v>
      </c>
      <c r="H468" s="3" t="s">
        <v>37</v>
      </c>
      <c r="I468" s="3">
        <v>30</v>
      </c>
      <c r="J468" s="9">
        <v>35</v>
      </c>
      <c r="K468" s="3">
        <v>11.2</v>
      </c>
      <c r="L468" s="6">
        <v>14.4</v>
      </c>
      <c r="M468" s="6">
        <v>43.636363636363633</v>
      </c>
      <c r="N468" s="6">
        <v>3.5</v>
      </c>
      <c r="O468" s="82">
        <v>1.05</v>
      </c>
    </row>
    <row r="469" spans="1:15" x14ac:dyDescent="0.25">
      <c r="A469" s="114"/>
      <c r="B469" s="3" t="s">
        <v>61</v>
      </c>
      <c r="C469" s="3">
        <v>50</v>
      </c>
      <c r="D469" s="9">
        <v>951</v>
      </c>
      <c r="E469" s="81">
        <v>11</v>
      </c>
      <c r="F469" s="81">
        <v>6</v>
      </c>
      <c r="G469" s="4">
        <v>0.25</v>
      </c>
      <c r="H469" s="3" t="s">
        <v>37</v>
      </c>
      <c r="I469" s="3">
        <v>30</v>
      </c>
      <c r="J469" s="9">
        <v>35</v>
      </c>
      <c r="K469" s="3">
        <v>11.2</v>
      </c>
      <c r="L469" s="6">
        <v>14.4</v>
      </c>
      <c r="M469" s="6">
        <v>43.636363636363633</v>
      </c>
      <c r="N469" s="6">
        <v>0.95138888888888884</v>
      </c>
      <c r="O469" s="82">
        <v>1.1628086419753085</v>
      </c>
    </row>
    <row r="470" spans="1:15" x14ac:dyDescent="0.25">
      <c r="A470" s="114"/>
      <c r="B470" s="3" t="s">
        <v>58</v>
      </c>
      <c r="C470" s="3">
        <v>50</v>
      </c>
      <c r="D470" s="9">
        <v>951</v>
      </c>
      <c r="E470" s="81">
        <v>11</v>
      </c>
      <c r="F470" s="81">
        <v>6</v>
      </c>
      <c r="G470" s="4">
        <v>0.25</v>
      </c>
      <c r="H470" s="3" t="s">
        <v>38</v>
      </c>
      <c r="I470" s="3">
        <v>30</v>
      </c>
      <c r="J470" s="9">
        <v>35</v>
      </c>
      <c r="K470" s="3">
        <v>11.2</v>
      </c>
      <c r="L470" s="6">
        <v>14.4</v>
      </c>
      <c r="M470" s="6">
        <v>43.636363636363633</v>
      </c>
      <c r="N470" s="6">
        <v>1.4444444444444444</v>
      </c>
      <c r="O470" s="82">
        <v>0.34047619047619054</v>
      </c>
    </row>
    <row r="471" spans="1:15" x14ac:dyDescent="0.25">
      <c r="A471" s="114"/>
      <c r="B471" s="3" t="s">
        <v>0</v>
      </c>
      <c r="C471" s="3">
        <v>100</v>
      </c>
      <c r="D471" s="9">
        <v>1232</v>
      </c>
      <c r="E471" s="81">
        <v>8.6</v>
      </c>
      <c r="F471" s="81">
        <v>8.6</v>
      </c>
      <c r="G471" s="4">
        <v>0.25</v>
      </c>
      <c r="H471" s="3" t="s">
        <v>38</v>
      </c>
      <c r="I471" s="3">
        <v>30</v>
      </c>
      <c r="J471" s="9">
        <v>35</v>
      </c>
      <c r="K471" s="3">
        <v>11.2</v>
      </c>
      <c r="L471" s="6">
        <v>14.4</v>
      </c>
      <c r="M471" s="6">
        <v>43.636363636363633</v>
      </c>
      <c r="N471" s="6">
        <v>1.5138888888888888</v>
      </c>
      <c r="O471" s="82">
        <v>1.1618217054263569</v>
      </c>
    </row>
    <row r="472" spans="1:15" x14ac:dyDescent="0.25">
      <c r="A472" s="115"/>
      <c r="B472" s="3" t="s">
        <v>231</v>
      </c>
      <c r="C472" s="3">
        <v>100</v>
      </c>
      <c r="D472" s="9">
        <v>1232</v>
      </c>
      <c r="E472" s="81">
        <v>8.6</v>
      </c>
      <c r="F472" s="81">
        <v>8.6</v>
      </c>
      <c r="G472" s="4">
        <v>0.25</v>
      </c>
      <c r="H472" s="3" t="s">
        <v>38</v>
      </c>
      <c r="I472" s="3">
        <v>30</v>
      </c>
      <c r="J472" s="9">
        <v>35</v>
      </c>
      <c r="K472" s="3">
        <v>11.2</v>
      </c>
      <c r="L472" s="6">
        <v>14.4</v>
      </c>
      <c r="M472" s="6">
        <v>43.636363636363633</v>
      </c>
      <c r="N472" s="6">
        <v>1.8472222222222223</v>
      </c>
      <c r="O472" s="82">
        <v>1.3546296296296299</v>
      </c>
    </row>
    <row r="473" spans="1:15" x14ac:dyDescent="0.25">
      <c r="A473" s="113" t="s">
        <v>272</v>
      </c>
      <c r="B473" s="3" t="s">
        <v>58</v>
      </c>
      <c r="C473" s="3">
        <v>50</v>
      </c>
      <c r="D473" s="9">
        <v>951</v>
      </c>
      <c r="E473" s="81">
        <v>11</v>
      </c>
      <c r="F473" s="81">
        <v>6</v>
      </c>
      <c r="G473" s="4">
        <v>2.5000000000000001E-2</v>
      </c>
      <c r="H473" s="3" t="s">
        <v>7</v>
      </c>
      <c r="I473" s="3"/>
      <c r="J473" s="9">
        <v>25</v>
      </c>
      <c r="K473" s="5">
        <v>2</v>
      </c>
      <c r="L473" s="6">
        <v>3620</v>
      </c>
      <c r="M473" s="6">
        <v>15.083333333333334</v>
      </c>
      <c r="N473" s="6">
        <v>1.3756906077348066</v>
      </c>
      <c r="O473" s="82">
        <v>1.1005524861878453</v>
      </c>
    </row>
    <row r="474" spans="1:15" x14ac:dyDescent="0.25">
      <c r="A474" s="114"/>
      <c r="B474" s="3" t="s">
        <v>58</v>
      </c>
      <c r="C474" s="3">
        <v>50</v>
      </c>
      <c r="D474" s="9">
        <v>951</v>
      </c>
      <c r="E474" s="81">
        <v>11</v>
      </c>
      <c r="F474" s="81">
        <v>6</v>
      </c>
      <c r="G474" s="4">
        <v>4.5999999999999999E-2</v>
      </c>
      <c r="H474" s="3" t="s">
        <v>7</v>
      </c>
      <c r="I474" s="3"/>
      <c r="J474" s="9">
        <v>25</v>
      </c>
      <c r="K474" s="5">
        <v>2</v>
      </c>
      <c r="L474" s="6">
        <v>3620</v>
      </c>
      <c r="M474" s="6">
        <v>15.083333333333334</v>
      </c>
      <c r="N474" s="6">
        <v>1.4751381215469612</v>
      </c>
      <c r="O474" s="82">
        <v>1.1420424166815184</v>
      </c>
    </row>
    <row r="475" spans="1:15" x14ac:dyDescent="0.25">
      <c r="A475" s="114"/>
      <c r="B475" s="3" t="s">
        <v>58</v>
      </c>
      <c r="C475" s="3">
        <v>50</v>
      </c>
      <c r="D475" s="9">
        <v>951</v>
      </c>
      <c r="E475" s="81">
        <v>11</v>
      </c>
      <c r="F475" s="81">
        <v>6</v>
      </c>
      <c r="G475" s="4">
        <v>0.107</v>
      </c>
      <c r="H475" s="3" t="s">
        <v>8</v>
      </c>
      <c r="I475" s="3"/>
      <c r="J475" s="9">
        <v>25</v>
      </c>
      <c r="K475" s="5">
        <v>2</v>
      </c>
      <c r="L475" s="6">
        <v>3620</v>
      </c>
      <c r="M475" s="6">
        <v>15.083333333333334</v>
      </c>
      <c r="N475" s="6">
        <v>1.4226519337016574</v>
      </c>
      <c r="O475" s="82">
        <v>0.94843462246777155</v>
      </c>
    </row>
    <row r="476" spans="1:15" x14ac:dyDescent="0.25">
      <c r="A476" s="114"/>
      <c r="B476" s="3" t="s">
        <v>58</v>
      </c>
      <c r="C476" s="3">
        <v>50</v>
      </c>
      <c r="D476" s="9">
        <v>951</v>
      </c>
      <c r="E476" s="81">
        <v>11</v>
      </c>
      <c r="F476" s="81">
        <v>6</v>
      </c>
      <c r="G476" s="4">
        <v>0.20300000000000001</v>
      </c>
      <c r="H476" s="3" t="s">
        <v>8</v>
      </c>
      <c r="I476" s="3"/>
      <c r="J476" s="9">
        <v>25</v>
      </c>
      <c r="K476" s="5">
        <v>2</v>
      </c>
      <c r="L476" s="6">
        <v>3620</v>
      </c>
      <c r="M476" s="6">
        <v>15.083333333333334</v>
      </c>
      <c r="N476" s="6">
        <v>1.1546961325966851</v>
      </c>
      <c r="O476" s="82">
        <v>0.83977900552486184</v>
      </c>
    </row>
    <row r="477" spans="1:15" x14ac:dyDescent="0.25">
      <c r="A477" s="114"/>
      <c r="B477" s="3" t="s">
        <v>58</v>
      </c>
      <c r="C477" s="3">
        <v>50</v>
      </c>
      <c r="D477" s="9">
        <v>951</v>
      </c>
      <c r="E477" s="81">
        <v>11</v>
      </c>
      <c r="F477" s="81">
        <v>6</v>
      </c>
      <c r="G477" s="4">
        <v>2.4E-2</v>
      </c>
      <c r="H477" s="3" t="s">
        <v>8</v>
      </c>
      <c r="I477" s="3"/>
      <c r="J477" s="9">
        <v>25</v>
      </c>
      <c r="K477" s="5">
        <v>2</v>
      </c>
      <c r="L477" s="6">
        <v>3620</v>
      </c>
      <c r="M477" s="6">
        <v>15.083333333333334</v>
      </c>
      <c r="N477" s="6">
        <v>1.3314917127071824</v>
      </c>
      <c r="O477" s="82">
        <v>0.69469132836896463</v>
      </c>
    </row>
    <row r="478" spans="1:15" x14ac:dyDescent="0.25">
      <c r="A478" s="114"/>
      <c r="B478" s="3" t="s">
        <v>58</v>
      </c>
      <c r="C478" s="3">
        <v>50</v>
      </c>
      <c r="D478" s="9">
        <v>951</v>
      </c>
      <c r="E478" s="81">
        <v>11</v>
      </c>
      <c r="F478" s="81">
        <v>6</v>
      </c>
      <c r="G478" s="4">
        <v>4.8000000000000001E-2</v>
      </c>
      <c r="H478" s="3" t="s">
        <v>8</v>
      </c>
      <c r="I478" s="3"/>
      <c r="J478" s="9">
        <v>25</v>
      </c>
      <c r="K478" s="5">
        <v>2</v>
      </c>
      <c r="L478" s="6">
        <v>3620</v>
      </c>
      <c r="M478" s="6">
        <v>15.083333333333334</v>
      </c>
      <c r="N478" s="6">
        <v>2.8591160220994474</v>
      </c>
      <c r="O478" s="82">
        <v>1.039678553490708</v>
      </c>
    </row>
    <row r="479" spans="1:15" x14ac:dyDescent="0.25">
      <c r="A479" s="114"/>
      <c r="B479" s="3" t="s">
        <v>58</v>
      </c>
      <c r="C479" s="3">
        <v>50</v>
      </c>
      <c r="D479" s="9">
        <v>951</v>
      </c>
      <c r="E479" s="81">
        <v>11</v>
      </c>
      <c r="F479" s="81">
        <v>6</v>
      </c>
      <c r="G479" s="4">
        <v>0.1</v>
      </c>
      <c r="H479" s="3" t="s">
        <v>8</v>
      </c>
      <c r="I479" s="3"/>
      <c r="J479" s="9">
        <v>25</v>
      </c>
      <c r="K479" s="5">
        <v>2</v>
      </c>
      <c r="L479" s="6">
        <v>3620</v>
      </c>
      <c r="M479" s="6">
        <v>15.083333333333334</v>
      </c>
      <c r="N479" s="6">
        <v>2.2596685082872927</v>
      </c>
      <c r="O479" s="82">
        <v>0.95143937191043904</v>
      </c>
    </row>
    <row r="480" spans="1:15" x14ac:dyDescent="0.25">
      <c r="A480" s="114"/>
      <c r="B480" s="3" t="s">
        <v>58</v>
      </c>
      <c r="C480" s="3">
        <v>50</v>
      </c>
      <c r="D480" s="9">
        <v>951</v>
      </c>
      <c r="E480" s="81">
        <v>11</v>
      </c>
      <c r="F480" s="81">
        <v>6</v>
      </c>
      <c r="G480" s="4">
        <v>0.13800000000000001</v>
      </c>
      <c r="H480" s="3" t="s">
        <v>8</v>
      </c>
      <c r="I480" s="3"/>
      <c r="J480" s="9">
        <v>25</v>
      </c>
      <c r="K480" s="5">
        <v>2</v>
      </c>
      <c r="L480" s="6">
        <v>3620</v>
      </c>
      <c r="M480" s="6">
        <v>15.083333333333334</v>
      </c>
      <c r="N480" s="6">
        <v>1.2458563535911602</v>
      </c>
      <c r="O480" s="82">
        <v>0.85430149960536705</v>
      </c>
    </row>
    <row r="481" spans="1:15" x14ac:dyDescent="0.25">
      <c r="A481" s="114"/>
      <c r="B481" s="3" t="s">
        <v>58</v>
      </c>
      <c r="C481" s="3">
        <v>50</v>
      </c>
      <c r="D481" s="9">
        <v>951</v>
      </c>
      <c r="E481" s="81">
        <v>11</v>
      </c>
      <c r="F481" s="81">
        <v>6</v>
      </c>
      <c r="G481" s="4">
        <v>2.5000000000000001E-2</v>
      </c>
      <c r="H481" s="3" t="s">
        <v>8</v>
      </c>
      <c r="I481" s="3"/>
      <c r="J481" s="9">
        <v>25</v>
      </c>
      <c r="K481" s="5">
        <v>2</v>
      </c>
      <c r="L481" s="6">
        <v>3620</v>
      </c>
      <c r="M481" s="6">
        <v>15.083333333333334</v>
      </c>
      <c r="N481" s="6">
        <v>2.0331491712707184</v>
      </c>
      <c r="O481" s="82">
        <v>0.55449522852837763</v>
      </c>
    </row>
    <row r="482" spans="1:15" x14ac:dyDescent="0.25">
      <c r="A482" s="114"/>
      <c r="B482" s="3" t="s">
        <v>58</v>
      </c>
      <c r="C482" s="3">
        <v>50</v>
      </c>
      <c r="D482" s="9">
        <v>951</v>
      </c>
      <c r="E482" s="81">
        <v>11</v>
      </c>
      <c r="F482" s="81">
        <v>6</v>
      </c>
      <c r="G482" s="4">
        <v>0.05</v>
      </c>
      <c r="H482" s="3" t="s">
        <v>8</v>
      </c>
      <c r="I482" s="3"/>
      <c r="J482" s="9">
        <v>25</v>
      </c>
      <c r="K482" s="5">
        <v>2</v>
      </c>
      <c r="L482" s="6">
        <v>3620</v>
      </c>
      <c r="M482" s="6">
        <v>15.083333333333334</v>
      </c>
      <c r="N482" s="6">
        <v>3.7403314917127073</v>
      </c>
      <c r="O482" s="82">
        <v>0.73580291640249973</v>
      </c>
    </row>
    <row r="483" spans="1:15" x14ac:dyDescent="0.25">
      <c r="A483" s="114"/>
      <c r="B483" s="3" t="s">
        <v>58</v>
      </c>
      <c r="C483" s="3">
        <v>50</v>
      </c>
      <c r="D483" s="9">
        <v>951</v>
      </c>
      <c r="E483" s="81">
        <v>11</v>
      </c>
      <c r="F483" s="81">
        <v>6</v>
      </c>
      <c r="G483" s="4">
        <v>0.1</v>
      </c>
      <c r="H483" s="3" t="s">
        <v>8</v>
      </c>
      <c r="I483" s="3"/>
      <c r="J483" s="9">
        <v>25</v>
      </c>
      <c r="K483" s="5">
        <v>2</v>
      </c>
      <c r="L483" s="6">
        <v>3620</v>
      </c>
      <c r="M483" s="6">
        <v>15.083333333333334</v>
      </c>
      <c r="N483" s="6">
        <v>1.7679558011049723</v>
      </c>
      <c r="O483" s="82">
        <v>1.1786372007366483</v>
      </c>
    </row>
    <row r="484" spans="1:15" x14ac:dyDescent="0.25">
      <c r="A484" s="114"/>
      <c r="B484" s="3" t="s">
        <v>58</v>
      </c>
      <c r="C484" s="3">
        <v>50</v>
      </c>
      <c r="D484" s="9">
        <v>951</v>
      </c>
      <c r="E484" s="81">
        <v>11</v>
      </c>
      <c r="F484" s="81">
        <v>6</v>
      </c>
      <c r="G484" s="4">
        <v>0.13300000000000001</v>
      </c>
      <c r="H484" s="3" t="s">
        <v>8</v>
      </c>
      <c r="I484" s="3"/>
      <c r="J484" s="9">
        <v>25</v>
      </c>
      <c r="K484" s="5">
        <v>2</v>
      </c>
      <c r="L484" s="6">
        <v>3620</v>
      </c>
      <c r="M484" s="6">
        <v>15.083333333333334</v>
      </c>
      <c r="N484" s="6">
        <v>1.0773480662983426</v>
      </c>
      <c r="O484" s="82">
        <v>1.1241892865721834</v>
      </c>
    </row>
    <row r="485" spans="1:15" x14ac:dyDescent="0.25">
      <c r="A485" s="114"/>
      <c r="B485" s="3" t="s">
        <v>58</v>
      </c>
      <c r="C485" s="3">
        <v>50</v>
      </c>
      <c r="D485" s="9">
        <v>951</v>
      </c>
      <c r="E485" s="81">
        <v>11</v>
      </c>
      <c r="F485" s="81">
        <v>6</v>
      </c>
      <c r="G485" s="4">
        <v>2.5999999999999999E-2</v>
      </c>
      <c r="H485" s="3" t="s">
        <v>8</v>
      </c>
      <c r="I485" s="3"/>
      <c r="J485" s="9">
        <v>25</v>
      </c>
      <c r="K485" s="5">
        <v>2</v>
      </c>
      <c r="L485" s="6">
        <v>3620</v>
      </c>
      <c r="M485" s="6">
        <v>15.083333333333334</v>
      </c>
      <c r="N485" s="6">
        <v>2.3922651933701657</v>
      </c>
      <c r="O485" s="82">
        <v>0.98990283863593065</v>
      </c>
    </row>
    <row r="486" spans="1:15" x14ac:dyDescent="0.25">
      <c r="A486" s="114"/>
      <c r="B486" s="3" t="s">
        <v>58</v>
      </c>
      <c r="C486" s="3">
        <v>50</v>
      </c>
      <c r="D486" s="9">
        <v>951</v>
      </c>
      <c r="E486" s="81">
        <v>11</v>
      </c>
      <c r="F486" s="81">
        <v>6</v>
      </c>
      <c r="G486" s="4">
        <v>5.0999999999999997E-2</v>
      </c>
      <c r="H486" s="3" t="s">
        <v>8</v>
      </c>
      <c r="I486" s="3"/>
      <c r="J486" s="9">
        <v>25</v>
      </c>
      <c r="K486" s="5">
        <v>2</v>
      </c>
      <c r="L486" s="6">
        <v>3620</v>
      </c>
      <c r="M486" s="6">
        <v>15.083333333333334</v>
      </c>
      <c r="N486" s="6">
        <v>2.1795580110497239</v>
      </c>
      <c r="O486" s="82">
        <v>0.83030781373322804</v>
      </c>
    </row>
    <row r="487" spans="1:15" x14ac:dyDescent="0.25">
      <c r="A487" s="114"/>
      <c r="B487" s="3" t="s">
        <v>58</v>
      </c>
      <c r="C487" s="3">
        <v>50</v>
      </c>
      <c r="D487" s="9">
        <v>951</v>
      </c>
      <c r="E487" s="81">
        <v>11</v>
      </c>
      <c r="F487" s="81">
        <v>6</v>
      </c>
      <c r="G487" s="4">
        <v>0.10100000000000001</v>
      </c>
      <c r="H487" s="3" t="s">
        <v>8</v>
      </c>
      <c r="I487" s="3"/>
      <c r="J487" s="9">
        <v>25</v>
      </c>
      <c r="K487" s="5">
        <v>2</v>
      </c>
      <c r="L487" s="6">
        <v>3620</v>
      </c>
      <c r="M487" s="6">
        <v>15.083333333333334</v>
      </c>
      <c r="N487" s="6">
        <v>1.9088397790055249</v>
      </c>
      <c r="O487" s="82">
        <v>0.95441988950276246</v>
      </c>
    </row>
    <row r="488" spans="1:15" x14ac:dyDescent="0.25">
      <c r="A488" s="114"/>
      <c r="B488" s="3" t="s">
        <v>58</v>
      </c>
      <c r="C488" s="3">
        <v>50</v>
      </c>
      <c r="D488" s="9">
        <v>951</v>
      </c>
      <c r="E488" s="81">
        <v>11</v>
      </c>
      <c r="F488" s="81">
        <v>6</v>
      </c>
      <c r="G488" s="4">
        <v>0.13300000000000001</v>
      </c>
      <c r="H488" s="3" t="s">
        <v>8</v>
      </c>
      <c r="I488" s="3"/>
      <c r="J488" s="9">
        <v>25</v>
      </c>
      <c r="K488" s="5">
        <v>2</v>
      </c>
      <c r="L488" s="6">
        <v>3620</v>
      </c>
      <c r="M488" s="6">
        <v>15.083333333333334</v>
      </c>
      <c r="N488" s="6">
        <v>4.0718232044198892</v>
      </c>
      <c r="O488" s="82">
        <v>0.70304861083508874</v>
      </c>
    </row>
    <row r="489" spans="1:15" x14ac:dyDescent="0.25">
      <c r="A489" s="114"/>
      <c r="B489" s="3" t="s">
        <v>58</v>
      </c>
      <c r="C489" s="3">
        <v>50</v>
      </c>
      <c r="D489" s="9">
        <v>951</v>
      </c>
      <c r="E489" s="81">
        <v>11</v>
      </c>
      <c r="F489" s="81">
        <v>6</v>
      </c>
      <c r="G489" s="4">
        <v>2.4E-2</v>
      </c>
      <c r="H489" s="3" t="s">
        <v>8</v>
      </c>
      <c r="I489" s="3"/>
      <c r="J489" s="9">
        <v>25</v>
      </c>
      <c r="K489" s="5">
        <v>2</v>
      </c>
      <c r="L489" s="6">
        <v>3620</v>
      </c>
      <c r="M489" s="6">
        <v>15.083333333333334</v>
      </c>
      <c r="N489" s="6">
        <v>2.9861878453038675</v>
      </c>
      <c r="O489" s="82">
        <v>1.0238358326756116</v>
      </c>
    </row>
    <row r="490" spans="1:15" x14ac:dyDescent="0.25">
      <c r="A490" s="114"/>
      <c r="B490" s="3" t="s">
        <v>58</v>
      </c>
      <c r="C490" s="3">
        <v>50</v>
      </c>
      <c r="D490" s="9">
        <v>951</v>
      </c>
      <c r="E490" s="81">
        <v>11</v>
      </c>
      <c r="F490" s="81">
        <v>6</v>
      </c>
      <c r="G490" s="4">
        <v>5.0999999999999997E-2</v>
      </c>
      <c r="H490" s="3" t="s">
        <v>8</v>
      </c>
      <c r="I490" s="3"/>
      <c r="J490" s="9">
        <v>25</v>
      </c>
      <c r="K490" s="5">
        <v>2</v>
      </c>
      <c r="L490" s="6">
        <v>3620</v>
      </c>
      <c r="M490" s="6">
        <v>15.083333333333334</v>
      </c>
      <c r="N490" s="6">
        <v>1.9585635359116023</v>
      </c>
      <c r="O490" s="82">
        <v>0.95929642575262142</v>
      </c>
    </row>
    <row r="491" spans="1:15" x14ac:dyDescent="0.25">
      <c r="A491" s="114"/>
      <c r="B491" s="3" t="s">
        <v>58</v>
      </c>
      <c r="C491" s="3">
        <v>50</v>
      </c>
      <c r="D491" s="9">
        <v>951</v>
      </c>
      <c r="E491" s="81">
        <v>11</v>
      </c>
      <c r="F491" s="81">
        <v>6</v>
      </c>
      <c r="G491" s="4">
        <v>9.7000000000000003E-2</v>
      </c>
      <c r="H491" s="3" t="s">
        <v>8</v>
      </c>
      <c r="I491" s="3"/>
      <c r="J491" s="9">
        <v>25</v>
      </c>
      <c r="K491" s="5">
        <v>2</v>
      </c>
      <c r="L491" s="6">
        <v>3620</v>
      </c>
      <c r="M491" s="6">
        <v>15.083333333333334</v>
      </c>
      <c r="N491" s="6">
        <v>2.0662983425414363</v>
      </c>
      <c r="O491" s="82">
        <v>0.82651933701657454</v>
      </c>
    </row>
    <row r="492" spans="1:15" x14ac:dyDescent="0.25">
      <c r="A492" s="115"/>
      <c r="B492" s="3" t="s">
        <v>58</v>
      </c>
      <c r="C492" s="3">
        <v>50</v>
      </c>
      <c r="D492" s="9">
        <v>951</v>
      </c>
      <c r="E492" s="81">
        <v>11</v>
      </c>
      <c r="F492" s="81">
        <v>6</v>
      </c>
      <c r="G492" s="4">
        <v>0.13900000000000001</v>
      </c>
      <c r="H492" s="3" t="s">
        <v>8</v>
      </c>
      <c r="I492" s="3"/>
      <c r="J492" s="9">
        <v>25</v>
      </c>
      <c r="K492" s="5">
        <v>2</v>
      </c>
      <c r="L492" s="6">
        <v>3620</v>
      </c>
      <c r="M492" s="6">
        <v>15.083333333333334</v>
      </c>
      <c r="N492" s="6">
        <v>0.84806629834254144</v>
      </c>
      <c r="O492" s="82">
        <v>0.78283042923926904</v>
      </c>
    </row>
    <row r="493" spans="1:15" x14ac:dyDescent="0.25">
      <c r="A493" s="113" t="s">
        <v>273</v>
      </c>
      <c r="B493" s="3" t="s">
        <v>20</v>
      </c>
      <c r="C493" s="3">
        <v>50</v>
      </c>
      <c r="D493" s="9">
        <v>951</v>
      </c>
      <c r="E493" s="81">
        <v>11</v>
      </c>
      <c r="F493" s="81">
        <v>6</v>
      </c>
      <c r="G493" s="4">
        <v>0.1</v>
      </c>
      <c r="H493" s="3" t="s">
        <v>42</v>
      </c>
      <c r="I493" s="3"/>
      <c r="J493" s="9">
        <v>25</v>
      </c>
      <c r="K493" s="3">
        <v>10</v>
      </c>
      <c r="L493" s="6">
        <v>5.7</v>
      </c>
      <c r="M493" s="6">
        <v>24.9</v>
      </c>
      <c r="N493" s="6">
        <v>1.5087719298245612</v>
      </c>
      <c r="O493" s="82">
        <v>1.0240963855421688</v>
      </c>
    </row>
    <row r="494" spans="1:15" x14ac:dyDescent="0.25">
      <c r="A494" s="114"/>
      <c r="B494" s="3" t="s">
        <v>20</v>
      </c>
      <c r="C494" s="3">
        <v>50</v>
      </c>
      <c r="D494" s="9">
        <v>951</v>
      </c>
      <c r="E494" s="81">
        <v>11</v>
      </c>
      <c r="F494" s="81">
        <v>6</v>
      </c>
      <c r="G494" s="4">
        <v>0.2</v>
      </c>
      <c r="H494" s="3" t="s">
        <v>42</v>
      </c>
      <c r="I494" s="3"/>
      <c r="J494" s="9">
        <v>25</v>
      </c>
      <c r="K494" s="3">
        <v>10</v>
      </c>
      <c r="L494" s="6">
        <v>5.7</v>
      </c>
      <c r="M494" s="6">
        <v>24.9</v>
      </c>
      <c r="N494" s="6">
        <v>2.1578947368421053</v>
      </c>
      <c r="O494" s="82">
        <v>1.0843373493975905</v>
      </c>
    </row>
    <row r="495" spans="1:15" x14ac:dyDescent="0.25">
      <c r="A495" s="114"/>
      <c r="B495" s="3" t="s">
        <v>20</v>
      </c>
      <c r="C495" s="3">
        <v>50</v>
      </c>
      <c r="D495" s="9">
        <v>951</v>
      </c>
      <c r="E495" s="81">
        <v>11</v>
      </c>
      <c r="F495" s="81">
        <v>6</v>
      </c>
      <c r="G495" s="4">
        <v>0.3</v>
      </c>
      <c r="H495" s="3" t="s">
        <v>42</v>
      </c>
      <c r="I495" s="3"/>
      <c r="J495" s="9">
        <v>25</v>
      </c>
      <c r="K495" s="3">
        <v>10</v>
      </c>
      <c r="L495" s="6">
        <v>5.7</v>
      </c>
      <c r="M495" s="6">
        <v>24.9</v>
      </c>
      <c r="N495" s="6">
        <v>3.070175438596491</v>
      </c>
      <c r="O495" s="82">
        <v>1.2248995983935744</v>
      </c>
    </row>
    <row r="496" spans="1:15" x14ac:dyDescent="0.25">
      <c r="A496" s="114"/>
      <c r="B496" s="3" t="s">
        <v>20</v>
      </c>
      <c r="C496" s="3">
        <v>50</v>
      </c>
      <c r="D496" s="9">
        <v>951</v>
      </c>
      <c r="E496" s="81">
        <v>11</v>
      </c>
      <c r="F496" s="81">
        <v>6</v>
      </c>
      <c r="G496" s="4">
        <v>0.1</v>
      </c>
      <c r="H496" s="3" t="s">
        <v>42</v>
      </c>
      <c r="I496" s="3"/>
      <c r="J496" s="9">
        <v>25</v>
      </c>
      <c r="K496" s="3">
        <v>10</v>
      </c>
      <c r="L496" s="6">
        <v>5.7</v>
      </c>
      <c r="M496" s="6">
        <v>24.9</v>
      </c>
      <c r="N496" s="6">
        <v>1.43859649122807</v>
      </c>
      <c r="O496" s="82">
        <v>1.1646586345381527</v>
      </c>
    </row>
    <row r="497" spans="1:15" x14ac:dyDescent="0.25">
      <c r="A497" s="114"/>
      <c r="B497" s="3" t="s">
        <v>20</v>
      </c>
      <c r="C497" s="3">
        <v>50</v>
      </c>
      <c r="D497" s="9">
        <v>951</v>
      </c>
      <c r="E497" s="81">
        <v>11</v>
      </c>
      <c r="F497" s="81">
        <v>6</v>
      </c>
      <c r="G497" s="4">
        <v>0.2</v>
      </c>
      <c r="H497" s="3" t="s">
        <v>42</v>
      </c>
      <c r="I497" s="3"/>
      <c r="J497" s="9">
        <v>25</v>
      </c>
      <c r="K497" s="3">
        <v>10</v>
      </c>
      <c r="L497" s="6">
        <v>5.7</v>
      </c>
      <c r="M497" s="6">
        <v>24.9</v>
      </c>
      <c r="N497" s="6">
        <v>2.1228070175438596</v>
      </c>
      <c r="O497" s="82">
        <v>1.3654618473895583</v>
      </c>
    </row>
    <row r="498" spans="1:15" x14ac:dyDescent="0.25">
      <c r="A498" s="115"/>
      <c r="B498" s="3" t="s">
        <v>20</v>
      </c>
      <c r="C498" s="3">
        <v>50</v>
      </c>
      <c r="D498" s="9">
        <v>951</v>
      </c>
      <c r="E498" s="81">
        <v>11</v>
      </c>
      <c r="F498" s="81">
        <v>6</v>
      </c>
      <c r="G498" s="4">
        <v>0.3</v>
      </c>
      <c r="H498" s="3" t="s">
        <v>42</v>
      </c>
      <c r="I498" s="3"/>
      <c r="J498" s="9">
        <v>25</v>
      </c>
      <c r="K498" s="3">
        <v>10</v>
      </c>
      <c r="L498" s="6">
        <v>5.7</v>
      </c>
      <c r="M498" s="6">
        <v>24.9</v>
      </c>
      <c r="N498" s="6">
        <v>2.9473684210526314</v>
      </c>
      <c r="O498" s="82">
        <v>1.6666666666666667</v>
      </c>
    </row>
    <row r="499" spans="1:15" x14ac:dyDescent="0.25">
      <c r="A499" s="113" t="s">
        <v>274</v>
      </c>
      <c r="B499" s="3" t="s">
        <v>20</v>
      </c>
      <c r="C499" s="3">
        <v>50</v>
      </c>
      <c r="D499" s="9">
        <v>951</v>
      </c>
      <c r="E499" s="81">
        <v>11</v>
      </c>
      <c r="F499" s="81">
        <v>6</v>
      </c>
      <c r="G499" s="4">
        <v>0.2</v>
      </c>
      <c r="H499" s="3" t="s">
        <v>21</v>
      </c>
      <c r="I499" s="3"/>
      <c r="J499" s="9">
        <v>25</v>
      </c>
      <c r="K499" s="5">
        <v>4</v>
      </c>
      <c r="L499" s="6">
        <v>6576</v>
      </c>
      <c r="M499" s="6">
        <v>12.26865671641791</v>
      </c>
      <c r="N499" s="6">
        <v>1.079683698296837</v>
      </c>
      <c r="O499" s="82">
        <v>0.94870567588049937</v>
      </c>
    </row>
    <row r="500" spans="1:15" x14ac:dyDescent="0.25">
      <c r="A500" s="114"/>
      <c r="B500" s="3" t="s">
        <v>61</v>
      </c>
      <c r="C500" s="3">
        <v>50</v>
      </c>
      <c r="D500" s="9">
        <v>951</v>
      </c>
      <c r="E500" s="81">
        <v>11</v>
      </c>
      <c r="F500" s="81">
        <v>6</v>
      </c>
      <c r="G500" s="4">
        <v>0.2</v>
      </c>
      <c r="H500" s="3" t="s">
        <v>21</v>
      </c>
      <c r="I500" s="3"/>
      <c r="J500" s="9">
        <v>25</v>
      </c>
      <c r="K500" s="5">
        <v>4</v>
      </c>
      <c r="L500" s="6">
        <v>6576</v>
      </c>
      <c r="M500" s="6">
        <v>12.26865671641791</v>
      </c>
      <c r="N500" s="6">
        <v>1.2028588807785887</v>
      </c>
      <c r="O500" s="82">
        <v>1.0185345341189946</v>
      </c>
    </row>
    <row r="501" spans="1:15" x14ac:dyDescent="0.25">
      <c r="A501" s="114"/>
      <c r="B501" s="3" t="s">
        <v>61</v>
      </c>
      <c r="C501" s="3">
        <v>50</v>
      </c>
      <c r="D501" s="9">
        <v>951</v>
      </c>
      <c r="E501" s="81">
        <v>11</v>
      </c>
      <c r="F501" s="81">
        <v>6</v>
      </c>
      <c r="G501" s="4">
        <v>0.2</v>
      </c>
      <c r="H501" s="3" t="s">
        <v>21</v>
      </c>
      <c r="I501" s="3"/>
      <c r="J501" s="9">
        <v>25</v>
      </c>
      <c r="K501" s="5">
        <v>4</v>
      </c>
      <c r="L501" s="6">
        <v>6576</v>
      </c>
      <c r="M501" s="6">
        <v>12.26865671641791</v>
      </c>
      <c r="N501" s="6">
        <v>1.1648418491484185</v>
      </c>
      <c r="O501" s="82">
        <v>0.97861321495854592</v>
      </c>
    </row>
    <row r="502" spans="1:15" x14ac:dyDescent="0.25">
      <c r="A502" s="114"/>
      <c r="B502" s="3" t="s">
        <v>62</v>
      </c>
      <c r="C502" s="3">
        <v>50</v>
      </c>
      <c r="D502" s="9">
        <v>951</v>
      </c>
      <c r="E502" s="81">
        <v>11</v>
      </c>
      <c r="F502" s="81">
        <v>6</v>
      </c>
      <c r="G502" s="4">
        <v>0.2</v>
      </c>
      <c r="H502" s="3" t="s">
        <v>21</v>
      </c>
      <c r="I502" s="3"/>
      <c r="J502" s="9">
        <v>25</v>
      </c>
      <c r="K502" s="5">
        <v>4</v>
      </c>
      <c r="L502" s="6">
        <v>6576</v>
      </c>
      <c r="M502" s="6">
        <v>12.26865671641791</v>
      </c>
      <c r="N502" s="6">
        <v>2.4049574209245743</v>
      </c>
      <c r="O502" s="82">
        <v>1.5568323401154249</v>
      </c>
    </row>
    <row r="503" spans="1:15" x14ac:dyDescent="0.25">
      <c r="A503" s="115"/>
      <c r="B503" s="3" t="s">
        <v>62</v>
      </c>
      <c r="C503" s="3">
        <v>50</v>
      </c>
      <c r="D503" s="9">
        <v>951</v>
      </c>
      <c r="E503" s="81">
        <v>11</v>
      </c>
      <c r="F503" s="81">
        <v>6</v>
      </c>
      <c r="G503" s="4">
        <v>0.2</v>
      </c>
      <c r="H503" s="3" t="s">
        <v>21</v>
      </c>
      <c r="I503" s="3"/>
      <c r="J503" s="9">
        <v>25</v>
      </c>
      <c r="K503" s="5">
        <v>4</v>
      </c>
      <c r="L503" s="6">
        <v>6576</v>
      </c>
      <c r="M503" s="6">
        <v>12.26865671641791</v>
      </c>
      <c r="N503" s="6">
        <v>1.9005474452554745</v>
      </c>
      <c r="O503" s="82">
        <v>2.5987077312676896</v>
      </c>
    </row>
    <row r="504" spans="1:15" x14ac:dyDescent="0.25">
      <c r="A504" s="113" t="s">
        <v>275</v>
      </c>
      <c r="B504" s="3" t="s">
        <v>58</v>
      </c>
      <c r="C504" s="3">
        <v>50</v>
      </c>
      <c r="D504" s="9">
        <v>951</v>
      </c>
      <c r="E504" s="81">
        <v>11</v>
      </c>
      <c r="F504" s="81">
        <v>6</v>
      </c>
      <c r="G504" s="8">
        <v>0.12</v>
      </c>
      <c r="H504" s="3" t="s">
        <v>4</v>
      </c>
      <c r="I504" s="3"/>
      <c r="J504" s="9">
        <v>25</v>
      </c>
      <c r="K504" s="3">
        <v>11.2</v>
      </c>
      <c r="L504" s="6">
        <v>8</v>
      </c>
      <c r="M504" s="6">
        <v>28.5</v>
      </c>
      <c r="N504" s="6">
        <v>2.25</v>
      </c>
      <c r="O504" s="82">
        <v>1.1578947368421053</v>
      </c>
    </row>
    <row r="505" spans="1:15" x14ac:dyDescent="0.25">
      <c r="A505" s="114"/>
      <c r="B505" s="3" t="s">
        <v>58</v>
      </c>
      <c r="C505" s="3">
        <v>50</v>
      </c>
      <c r="D505" s="9">
        <v>951</v>
      </c>
      <c r="E505" s="81">
        <v>11</v>
      </c>
      <c r="F505" s="81">
        <v>6</v>
      </c>
      <c r="G505" s="4">
        <v>0.23</v>
      </c>
      <c r="H505" s="3" t="s">
        <v>4</v>
      </c>
      <c r="I505" s="3"/>
      <c r="J505" s="9">
        <v>25</v>
      </c>
      <c r="K505" s="3">
        <v>11.2</v>
      </c>
      <c r="L505" s="6">
        <v>8</v>
      </c>
      <c r="M505" s="6">
        <v>28.5</v>
      </c>
      <c r="N505" s="6">
        <v>2.9</v>
      </c>
      <c r="O505" s="82">
        <v>1.263157894736842</v>
      </c>
    </row>
    <row r="506" spans="1:15" x14ac:dyDescent="0.25">
      <c r="A506" s="114"/>
      <c r="B506" s="3" t="s">
        <v>58</v>
      </c>
      <c r="C506" s="3">
        <v>50</v>
      </c>
      <c r="D506" s="9">
        <v>951</v>
      </c>
      <c r="E506" s="81">
        <v>11</v>
      </c>
      <c r="F506" s="81">
        <v>6</v>
      </c>
      <c r="G506" s="4">
        <v>0.4</v>
      </c>
      <c r="H506" s="3" t="s">
        <v>4</v>
      </c>
      <c r="I506" s="3"/>
      <c r="J506" s="9">
        <v>25</v>
      </c>
      <c r="K506" s="3">
        <v>11.2</v>
      </c>
      <c r="L506" s="6">
        <v>8</v>
      </c>
      <c r="M506" s="6">
        <v>28.5</v>
      </c>
      <c r="N506" s="6">
        <v>3.5249999999999999</v>
      </c>
      <c r="O506" s="82">
        <v>0.96491228070175439</v>
      </c>
    </row>
    <row r="507" spans="1:15" x14ac:dyDescent="0.25">
      <c r="A507" s="114"/>
      <c r="B507" s="3" t="s">
        <v>61</v>
      </c>
      <c r="C507" s="3">
        <v>50</v>
      </c>
      <c r="D507" s="9">
        <v>951</v>
      </c>
      <c r="E507" s="81">
        <v>11</v>
      </c>
      <c r="F507" s="81">
        <v>6</v>
      </c>
      <c r="G507" s="8">
        <v>0.12</v>
      </c>
      <c r="H507" s="3" t="s">
        <v>4</v>
      </c>
      <c r="I507" s="3"/>
      <c r="J507" s="9">
        <v>25</v>
      </c>
      <c r="K507" s="3">
        <v>11.2</v>
      </c>
      <c r="L507" s="6">
        <v>8</v>
      </c>
      <c r="M507" s="6">
        <v>28.5</v>
      </c>
      <c r="N507" s="6">
        <v>2.625</v>
      </c>
      <c r="O507" s="82">
        <v>1.1403508771929824</v>
      </c>
    </row>
    <row r="508" spans="1:15" x14ac:dyDescent="0.25">
      <c r="A508" s="114"/>
      <c r="B508" s="3" t="s">
        <v>61</v>
      </c>
      <c r="C508" s="3">
        <v>50</v>
      </c>
      <c r="D508" s="9">
        <v>951</v>
      </c>
      <c r="E508" s="81">
        <v>11</v>
      </c>
      <c r="F508" s="81">
        <v>6</v>
      </c>
      <c r="G508" s="4">
        <v>0.23</v>
      </c>
      <c r="H508" s="3" t="s">
        <v>4</v>
      </c>
      <c r="I508" s="3"/>
      <c r="J508" s="9">
        <v>25</v>
      </c>
      <c r="K508" s="3">
        <v>11.2</v>
      </c>
      <c r="L508" s="6">
        <v>8</v>
      </c>
      <c r="M508" s="6">
        <v>28.5</v>
      </c>
      <c r="N508" s="6">
        <v>3.625</v>
      </c>
      <c r="O508" s="82">
        <v>1.2807017543859649</v>
      </c>
    </row>
    <row r="509" spans="1:15" x14ac:dyDescent="0.25">
      <c r="A509" s="114"/>
      <c r="B509" s="3" t="s">
        <v>62</v>
      </c>
      <c r="C509" s="3">
        <v>50</v>
      </c>
      <c r="D509" s="9">
        <v>951</v>
      </c>
      <c r="E509" s="81">
        <v>11</v>
      </c>
      <c r="F509" s="81">
        <v>6</v>
      </c>
      <c r="G509" s="4">
        <v>0.4</v>
      </c>
      <c r="H509" s="3" t="s">
        <v>4</v>
      </c>
      <c r="I509" s="3"/>
      <c r="J509" s="9">
        <v>25</v>
      </c>
      <c r="K509" s="3">
        <v>11.2</v>
      </c>
      <c r="L509" s="6">
        <v>8</v>
      </c>
      <c r="M509" s="6">
        <v>28.5</v>
      </c>
      <c r="N509" s="6">
        <v>3.9750000000000001</v>
      </c>
      <c r="O509" s="82">
        <v>0.98245614035087714</v>
      </c>
    </row>
    <row r="510" spans="1:15" x14ac:dyDescent="0.25">
      <c r="A510" s="114"/>
      <c r="B510" s="3" t="s">
        <v>62</v>
      </c>
      <c r="C510" s="3">
        <v>50</v>
      </c>
      <c r="D510" s="9">
        <v>951</v>
      </c>
      <c r="E510" s="81">
        <v>11</v>
      </c>
      <c r="F510" s="81">
        <v>6</v>
      </c>
      <c r="G510" s="4">
        <v>0.23</v>
      </c>
      <c r="H510" s="3" t="s">
        <v>4</v>
      </c>
      <c r="I510" s="3"/>
      <c r="J510" s="9">
        <v>25</v>
      </c>
      <c r="K510" s="3">
        <v>11.2</v>
      </c>
      <c r="L510" s="6">
        <v>8</v>
      </c>
      <c r="M510" s="6">
        <v>28.5</v>
      </c>
      <c r="N510" s="6">
        <v>2.7875000000000001</v>
      </c>
      <c r="O510" s="82">
        <v>0.9754385964912281</v>
      </c>
    </row>
    <row r="511" spans="1:15" ht="14.4" thickBot="1" x14ac:dyDescent="0.3">
      <c r="A511" s="116"/>
      <c r="B511" s="86" t="s">
        <v>62</v>
      </c>
      <c r="C511" s="86">
        <v>50</v>
      </c>
      <c r="D511" s="87">
        <v>951</v>
      </c>
      <c r="E511" s="88">
        <v>11</v>
      </c>
      <c r="F511" s="88">
        <v>6</v>
      </c>
      <c r="G511" s="89">
        <v>0.23</v>
      </c>
      <c r="H511" s="86" t="s">
        <v>4</v>
      </c>
      <c r="I511" s="86"/>
      <c r="J511" s="87">
        <v>25</v>
      </c>
      <c r="K511" s="86">
        <v>11.2</v>
      </c>
      <c r="L511" s="90">
        <v>8</v>
      </c>
      <c r="M511" s="90">
        <v>28.5</v>
      </c>
      <c r="N511" s="90">
        <v>2.4375</v>
      </c>
      <c r="O511" s="91">
        <v>1.0982456140350878</v>
      </c>
    </row>
  </sheetData>
  <mergeCells count="84">
    <mergeCell ref="A2:A5"/>
    <mergeCell ref="A7:A11"/>
    <mergeCell ref="A12:A86"/>
    <mergeCell ref="A87:A92"/>
    <mergeCell ref="A93:A97"/>
    <mergeCell ref="A105:A112"/>
    <mergeCell ref="A113:A117"/>
    <mergeCell ref="B113:B117"/>
    <mergeCell ref="A98:A101"/>
    <mergeCell ref="A102:A104"/>
    <mergeCell ref="B102:B104"/>
    <mergeCell ref="H140:H145"/>
    <mergeCell ref="A146:A149"/>
    <mergeCell ref="A118:A120"/>
    <mergeCell ref="A121:A123"/>
    <mergeCell ref="A124:A127"/>
    <mergeCell ref="A128:A137"/>
    <mergeCell ref="A150:A152"/>
    <mergeCell ref="A153:A156"/>
    <mergeCell ref="A157:A164"/>
    <mergeCell ref="A165:A168"/>
    <mergeCell ref="A138:A139"/>
    <mergeCell ref="A140:A145"/>
    <mergeCell ref="A218:A220"/>
    <mergeCell ref="A169:A177"/>
    <mergeCell ref="A178:A181"/>
    <mergeCell ref="A182:A193"/>
    <mergeCell ref="H182:H193"/>
    <mergeCell ref="A194:A196"/>
    <mergeCell ref="A197:A202"/>
    <mergeCell ref="A203:A205"/>
    <mergeCell ref="A206:A209"/>
    <mergeCell ref="A210:A217"/>
    <mergeCell ref="A274:A281"/>
    <mergeCell ref="A221:A226"/>
    <mergeCell ref="H225:H226"/>
    <mergeCell ref="A227:A234"/>
    <mergeCell ref="A235:A244"/>
    <mergeCell ref="H235:H244"/>
    <mergeCell ref="A245:A247"/>
    <mergeCell ref="A248:A261"/>
    <mergeCell ref="A262:A264"/>
    <mergeCell ref="A265:A270"/>
    <mergeCell ref="A271:A273"/>
    <mergeCell ref="H271:H273"/>
    <mergeCell ref="H328:H330"/>
    <mergeCell ref="A331:A333"/>
    <mergeCell ref="A282:A287"/>
    <mergeCell ref="A288:A297"/>
    <mergeCell ref="A298:A302"/>
    <mergeCell ref="A303:A307"/>
    <mergeCell ref="A308:A313"/>
    <mergeCell ref="A358:A361"/>
    <mergeCell ref="A314:A316"/>
    <mergeCell ref="A317:A324"/>
    <mergeCell ref="A325:A327"/>
    <mergeCell ref="A328:A330"/>
    <mergeCell ref="A334:A339"/>
    <mergeCell ref="A340:A341"/>
    <mergeCell ref="A342:A345"/>
    <mergeCell ref="A346:A351"/>
    <mergeCell ref="A352:A357"/>
    <mergeCell ref="A362:A370"/>
    <mergeCell ref="A371:A373"/>
    <mergeCell ref="A374:A381"/>
    <mergeCell ref="A382:A395"/>
    <mergeCell ref="A396:A400"/>
    <mergeCell ref="A422:A425"/>
    <mergeCell ref="A426:A444"/>
    <mergeCell ref="H430:H444"/>
    <mergeCell ref="A445:A448"/>
    <mergeCell ref="A401:A403"/>
    <mergeCell ref="A404:A411"/>
    <mergeCell ref="A412:A415"/>
    <mergeCell ref="A416:A419"/>
    <mergeCell ref="A420:A421"/>
    <mergeCell ref="A499:A503"/>
    <mergeCell ref="A504:A511"/>
    <mergeCell ref="A449:A454"/>
    <mergeCell ref="A455:A462"/>
    <mergeCell ref="A463:A467"/>
    <mergeCell ref="A468:A472"/>
    <mergeCell ref="A473:A492"/>
    <mergeCell ref="A493:A498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E1C6-C6DD-4D10-8314-093FD2B105B5}">
  <dimension ref="A1:Q511"/>
  <sheetViews>
    <sheetView workbookViewId="0">
      <selection activeCell="O517" sqref="O517"/>
    </sheetView>
  </sheetViews>
  <sheetFormatPr defaultRowHeight="13.8" x14ac:dyDescent="0.25"/>
  <cols>
    <col min="1" max="1" width="4.88671875" customWidth="1"/>
    <col min="2" max="2" width="12.21875" customWidth="1"/>
    <col min="3" max="3" width="5.44140625" customWidth="1"/>
    <col min="4" max="4" width="5.33203125" customWidth="1"/>
    <col min="5" max="5" width="4.77734375" customWidth="1"/>
    <col min="6" max="6" width="6.77734375" customWidth="1"/>
    <col min="7" max="7" width="5.77734375" customWidth="1"/>
    <col min="8" max="8" width="11" customWidth="1"/>
    <col min="9" max="9" width="7.33203125" customWidth="1"/>
    <col min="10" max="10" width="9.44140625" customWidth="1"/>
    <col min="11" max="11" width="6.88671875" customWidth="1"/>
    <col min="12" max="12" width="8.77734375" customWidth="1"/>
    <col min="13" max="13" width="8.109375" customWidth="1"/>
    <col min="14" max="14" width="9.77734375" customWidth="1"/>
    <col min="15" max="15" width="8.109375" customWidth="1"/>
    <col min="16" max="16" width="10" customWidth="1"/>
    <col min="17" max="17" width="7.77734375" customWidth="1"/>
  </cols>
  <sheetData>
    <row r="1" spans="1:17" ht="37.200000000000003" x14ac:dyDescent="0.25">
      <c r="A1" s="21" t="s">
        <v>67</v>
      </c>
      <c r="B1" s="22" t="s">
        <v>68</v>
      </c>
      <c r="C1" s="23" t="s">
        <v>69</v>
      </c>
      <c r="D1" s="24" t="s">
        <v>70</v>
      </c>
      <c r="E1" s="25" t="s">
        <v>71</v>
      </c>
      <c r="F1" s="25" t="s">
        <v>72</v>
      </c>
      <c r="G1" s="22" t="s">
        <v>73</v>
      </c>
      <c r="H1" s="22" t="s">
        <v>74</v>
      </c>
      <c r="I1" s="24" t="s">
        <v>75</v>
      </c>
      <c r="J1" s="24" t="s">
        <v>76</v>
      </c>
      <c r="K1" s="23" t="s">
        <v>77</v>
      </c>
      <c r="L1" s="26" t="s">
        <v>78</v>
      </c>
      <c r="M1" s="26" t="s">
        <v>79</v>
      </c>
      <c r="N1" s="26" t="s">
        <v>278</v>
      </c>
      <c r="O1" s="26" t="s">
        <v>277</v>
      </c>
      <c r="P1" s="26" t="s">
        <v>80</v>
      </c>
      <c r="Q1" s="27" t="s">
        <v>81</v>
      </c>
    </row>
    <row r="2" spans="1:17" x14ac:dyDescent="0.25">
      <c r="A2" s="129" t="s">
        <v>109</v>
      </c>
      <c r="B2" s="28" t="s">
        <v>0</v>
      </c>
      <c r="C2" s="28">
        <v>100</v>
      </c>
      <c r="D2" s="29">
        <v>1232</v>
      </c>
      <c r="E2" s="30">
        <v>8.6</v>
      </c>
      <c r="F2" s="30">
        <v>8.6</v>
      </c>
      <c r="G2" s="31">
        <v>0.05</v>
      </c>
      <c r="H2" s="28" t="s">
        <v>110</v>
      </c>
      <c r="I2" s="28">
        <v>60</v>
      </c>
      <c r="J2" s="29">
        <v>30</v>
      </c>
      <c r="K2" s="28">
        <v>2</v>
      </c>
      <c r="L2" s="32">
        <v>97.2</v>
      </c>
      <c r="M2" s="32">
        <v>9.257142857142858</v>
      </c>
      <c r="N2" s="32">
        <f>L2*P2</f>
        <v>88.3</v>
      </c>
      <c r="O2" s="32">
        <f>M2*Q2</f>
        <v>16.98076923076923</v>
      </c>
      <c r="P2" s="32">
        <v>0.90843621399176944</v>
      </c>
      <c r="Q2" s="33">
        <v>1.8343423551756883</v>
      </c>
    </row>
    <row r="3" spans="1:17" x14ac:dyDescent="0.25">
      <c r="A3" s="130"/>
      <c r="B3" s="28" t="s">
        <v>0</v>
      </c>
      <c r="C3" s="28">
        <v>100</v>
      </c>
      <c r="D3" s="29">
        <v>1232</v>
      </c>
      <c r="E3" s="30">
        <v>8.6</v>
      </c>
      <c r="F3" s="30">
        <v>8.6</v>
      </c>
      <c r="G3" s="31">
        <v>0.1</v>
      </c>
      <c r="H3" s="28" t="s">
        <v>110</v>
      </c>
      <c r="I3" s="28">
        <v>60</v>
      </c>
      <c r="J3" s="29">
        <v>30</v>
      </c>
      <c r="K3" s="28">
        <v>2</v>
      </c>
      <c r="L3" s="32">
        <v>97.2</v>
      </c>
      <c r="M3" s="32">
        <v>9.257142857142858</v>
      </c>
      <c r="N3" s="32">
        <f t="shared" ref="N3:N66" si="0">L3*P3</f>
        <v>102.5</v>
      </c>
      <c r="O3" s="32">
        <f t="shared" ref="O3:O66" si="1">M3*Q3</f>
        <v>19.339622641509436</v>
      </c>
      <c r="P3" s="32">
        <v>1.0545267489711934</v>
      </c>
      <c r="Q3" s="33">
        <v>2.0891567668297228</v>
      </c>
    </row>
    <row r="4" spans="1:17" x14ac:dyDescent="0.25">
      <c r="A4" s="130"/>
      <c r="B4" s="28" t="s">
        <v>0</v>
      </c>
      <c r="C4" s="28">
        <v>100</v>
      </c>
      <c r="D4" s="29">
        <v>1232</v>
      </c>
      <c r="E4" s="30">
        <v>8.6</v>
      </c>
      <c r="F4" s="30">
        <v>8.6</v>
      </c>
      <c r="G4" s="31">
        <v>0.15</v>
      </c>
      <c r="H4" s="28" t="s">
        <v>110</v>
      </c>
      <c r="I4" s="28">
        <v>60</v>
      </c>
      <c r="J4" s="29">
        <v>30</v>
      </c>
      <c r="K4" s="28">
        <v>2</v>
      </c>
      <c r="L4" s="32">
        <v>97.2</v>
      </c>
      <c r="M4" s="32">
        <v>9.257142857142858</v>
      </c>
      <c r="N4" s="32">
        <f t="shared" si="0"/>
        <v>124.4</v>
      </c>
      <c r="O4" s="32">
        <f t="shared" si="1"/>
        <v>22.618181818181821</v>
      </c>
      <c r="P4" s="32">
        <v>1.2798353909465021</v>
      </c>
      <c r="Q4" s="33">
        <v>2.4433221099887765</v>
      </c>
    </row>
    <row r="5" spans="1:17" x14ac:dyDescent="0.25">
      <c r="A5" s="132"/>
      <c r="B5" s="28" t="s">
        <v>0</v>
      </c>
      <c r="C5" s="28">
        <v>100</v>
      </c>
      <c r="D5" s="29">
        <v>1232</v>
      </c>
      <c r="E5" s="30">
        <v>8.6</v>
      </c>
      <c r="F5" s="30">
        <v>8.6</v>
      </c>
      <c r="G5" s="31">
        <v>0.2</v>
      </c>
      <c r="H5" s="28" t="s">
        <v>110</v>
      </c>
      <c r="I5" s="28">
        <v>60</v>
      </c>
      <c r="J5" s="29">
        <v>30</v>
      </c>
      <c r="K5" s="28">
        <v>2</v>
      </c>
      <c r="L5" s="32">
        <v>97.2</v>
      </c>
      <c r="M5" s="32">
        <v>9.257142857142858</v>
      </c>
      <c r="N5" s="32">
        <f t="shared" si="0"/>
        <v>143.80000000000001</v>
      </c>
      <c r="O5" s="32">
        <f t="shared" si="1"/>
        <v>24.372881355932204</v>
      </c>
      <c r="P5" s="32">
        <v>1.4794238683127572</v>
      </c>
      <c r="Q5" s="33">
        <v>2.6328729859803306</v>
      </c>
    </row>
    <row r="6" spans="1:17" x14ac:dyDescent="0.25">
      <c r="A6" s="34" t="s">
        <v>111</v>
      </c>
      <c r="B6" s="28" t="s">
        <v>112</v>
      </c>
      <c r="C6" s="28">
        <v>1500</v>
      </c>
      <c r="D6" s="29">
        <v>625</v>
      </c>
      <c r="E6" s="30">
        <v>5.2</v>
      </c>
      <c r="F6" s="30">
        <v>5.2</v>
      </c>
      <c r="G6" s="31">
        <v>0.15</v>
      </c>
      <c r="H6" s="28" t="s">
        <v>113</v>
      </c>
      <c r="I6" s="28"/>
      <c r="J6" s="29"/>
      <c r="K6" s="1"/>
      <c r="L6" s="32">
        <v>2.44</v>
      </c>
      <c r="M6" s="32">
        <v>35.007173601147777</v>
      </c>
      <c r="N6" s="32">
        <f t="shared" si="0"/>
        <v>3.2600000000000002</v>
      </c>
      <c r="O6" s="32">
        <f t="shared" si="1"/>
        <v>40.446650124069471</v>
      </c>
      <c r="P6" s="32">
        <v>1.3360655737704918</v>
      </c>
      <c r="Q6" s="33">
        <v>1.155381767888378</v>
      </c>
    </row>
    <row r="7" spans="1:17" x14ac:dyDescent="0.25">
      <c r="A7" s="129" t="s">
        <v>114</v>
      </c>
      <c r="B7" s="28" t="s">
        <v>115</v>
      </c>
      <c r="C7" s="28">
        <v>250</v>
      </c>
      <c r="D7" s="29">
        <v>2000</v>
      </c>
      <c r="E7" s="30">
        <v>8</v>
      </c>
      <c r="F7" s="30">
        <v>8</v>
      </c>
      <c r="G7" s="31">
        <v>0.1</v>
      </c>
      <c r="H7" s="28" t="s">
        <v>2</v>
      </c>
      <c r="I7" s="28"/>
      <c r="J7" s="29">
        <v>35</v>
      </c>
      <c r="K7" s="28">
        <v>3.9</v>
      </c>
      <c r="L7" s="32">
        <v>7.29</v>
      </c>
      <c r="M7" s="32">
        <v>34.714285714285715</v>
      </c>
      <c r="N7" s="32">
        <f t="shared" si="0"/>
        <v>7.81</v>
      </c>
      <c r="O7" s="32">
        <f t="shared" si="1"/>
        <v>32.541666666666664</v>
      </c>
      <c r="P7" s="32">
        <v>1.0713305898491083</v>
      </c>
      <c r="Q7" s="33">
        <v>0.93741426611796974</v>
      </c>
    </row>
    <row r="8" spans="1:17" x14ac:dyDescent="0.25">
      <c r="A8" s="130"/>
      <c r="B8" s="28" t="s">
        <v>115</v>
      </c>
      <c r="C8" s="28">
        <v>250</v>
      </c>
      <c r="D8" s="29">
        <v>2000</v>
      </c>
      <c r="E8" s="30">
        <v>8</v>
      </c>
      <c r="F8" s="30">
        <v>8</v>
      </c>
      <c r="G8" s="31">
        <v>0.2</v>
      </c>
      <c r="H8" s="28" t="s">
        <v>4</v>
      </c>
      <c r="I8" s="28"/>
      <c r="J8" s="29">
        <v>35</v>
      </c>
      <c r="K8" s="28">
        <v>3.9</v>
      </c>
      <c r="L8" s="32">
        <v>7.29</v>
      </c>
      <c r="M8" s="32">
        <v>34.714285714285715</v>
      </c>
      <c r="N8" s="32">
        <f t="shared" si="0"/>
        <v>9.8800000000000008</v>
      </c>
      <c r="O8" s="32">
        <f t="shared" si="1"/>
        <v>27.444444444444443</v>
      </c>
      <c r="P8" s="32">
        <v>1.3552812071330591</v>
      </c>
      <c r="Q8" s="33">
        <v>0.79058070416095105</v>
      </c>
    </row>
    <row r="9" spans="1:17" x14ac:dyDescent="0.25">
      <c r="A9" s="130"/>
      <c r="B9" s="28" t="s">
        <v>115</v>
      </c>
      <c r="C9" s="28">
        <v>250</v>
      </c>
      <c r="D9" s="29">
        <v>2000</v>
      </c>
      <c r="E9" s="30">
        <v>8</v>
      </c>
      <c r="F9" s="30">
        <v>8</v>
      </c>
      <c r="G9" s="31">
        <v>0.2</v>
      </c>
      <c r="H9" s="28" t="s">
        <v>4</v>
      </c>
      <c r="I9" s="28"/>
      <c r="J9" s="29">
        <v>35</v>
      </c>
      <c r="K9" s="28">
        <v>3.9</v>
      </c>
      <c r="L9" s="32">
        <v>7.29</v>
      </c>
      <c r="M9" s="32">
        <v>34.714285714285715</v>
      </c>
      <c r="N9" s="32">
        <f t="shared" si="0"/>
        <v>10.02</v>
      </c>
      <c r="O9" s="32">
        <f t="shared" si="1"/>
        <v>27.081081081081081</v>
      </c>
      <c r="P9" s="32">
        <v>1.3744855967078189</v>
      </c>
      <c r="Q9" s="33">
        <v>0.78011344678011341</v>
      </c>
    </row>
    <row r="10" spans="1:17" x14ac:dyDescent="0.25">
      <c r="A10" s="130"/>
      <c r="B10" s="28" t="s">
        <v>115</v>
      </c>
      <c r="C10" s="28">
        <v>250</v>
      </c>
      <c r="D10" s="29">
        <v>2000</v>
      </c>
      <c r="E10" s="30">
        <v>8</v>
      </c>
      <c r="F10" s="30">
        <v>8</v>
      </c>
      <c r="G10" s="31">
        <v>0.3</v>
      </c>
      <c r="H10" s="28" t="s">
        <v>4</v>
      </c>
      <c r="I10" s="28"/>
      <c r="J10" s="29">
        <v>35</v>
      </c>
      <c r="K10" s="28">
        <v>3.9</v>
      </c>
      <c r="L10" s="32">
        <v>7.29</v>
      </c>
      <c r="M10" s="32">
        <v>34.714285714285715</v>
      </c>
      <c r="N10" s="32">
        <f t="shared" si="0"/>
        <v>10.36</v>
      </c>
      <c r="O10" s="32">
        <f t="shared" si="1"/>
        <v>27.263157894736839</v>
      </c>
      <c r="P10" s="32">
        <v>1.4211248285322358</v>
      </c>
      <c r="Q10" s="33">
        <v>0.78535845787307768</v>
      </c>
    </row>
    <row r="11" spans="1:17" x14ac:dyDescent="0.25">
      <c r="A11" s="132"/>
      <c r="B11" s="28" t="s">
        <v>115</v>
      </c>
      <c r="C11" s="28">
        <v>250</v>
      </c>
      <c r="D11" s="29">
        <v>2000</v>
      </c>
      <c r="E11" s="30">
        <v>8</v>
      </c>
      <c r="F11" s="30">
        <v>8</v>
      </c>
      <c r="G11" s="31">
        <v>0.4</v>
      </c>
      <c r="H11" s="28" t="s">
        <v>4</v>
      </c>
      <c r="I11" s="28"/>
      <c r="J11" s="29">
        <v>35</v>
      </c>
      <c r="K11" s="28">
        <v>3.9</v>
      </c>
      <c r="L11" s="32">
        <v>7.29</v>
      </c>
      <c r="M11" s="32">
        <v>34.714285714285715</v>
      </c>
      <c r="N11" s="32">
        <f t="shared" si="0"/>
        <v>15.06</v>
      </c>
      <c r="O11" s="32">
        <f t="shared" si="1"/>
        <v>25.525423728813561</v>
      </c>
      <c r="P11" s="32">
        <v>2.0658436213991771</v>
      </c>
      <c r="Q11" s="33">
        <v>0.73530027202343584</v>
      </c>
    </row>
    <row r="12" spans="1:17" x14ac:dyDescent="0.25">
      <c r="A12" s="129" t="s">
        <v>116</v>
      </c>
      <c r="B12" s="28" t="s">
        <v>117</v>
      </c>
      <c r="C12" s="28">
        <v>3000</v>
      </c>
      <c r="D12" s="29"/>
      <c r="E12" s="30">
        <v>7.8</v>
      </c>
      <c r="F12" s="30">
        <v>7.8</v>
      </c>
      <c r="G12" s="31">
        <v>0.05</v>
      </c>
      <c r="H12" s="28" t="s">
        <v>5</v>
      </c>
      <c r="I12" s="28">
        <v>40</v>
      </c>
      <c r="J12" s="29">
        <v>25</v>
      </c>
      <c r="K12" s="28">
        <v>1</v>
      </c>
      <c r="L12" s="32">
        <v>2.0499999999999998</v>
      </c>
      <c r="M12" s="32">
        <v>9.3181818181818166</v>
      </c>
      <c r="N12" s="32">
        <f t="shared" si="0"/>
        <v>2.72</v>
      </c>
      <c r="O12" s="32">
        <f t="shared" si="1"/>
        <v>9.9633699633699635</v>
      </c>
      <c r="P12" s="32">
        <v>1.3268292682926832</v>
      </c>
      <c r="Q12" s="33">
        <v>1.069239703386045</v>
      </c>
    </row>
    <row r="13" spans="1:17" x14ac:dyDescent="0.25">
      <c r="A13" s="130"/>
      <c r="B13" s="28" t="s">
        <v>117</v>
      </c>
      <c r="C13" s="28">
        <v>3000</v>
      </c>
      <c r="D13" s="29"/>
      <c r="E13" s="30">
        <v>7.8</v>
      </c>
      <c r="F13" s="30">
        <v>7.8</v>
      </c>
      <c r="G13" s="31">
        <v>0.05</v>
      </c>
      <c r="H13" s="28" t="s">
        <v>5</v>
      </c>
      <c r="I13" s="28">
        <v>40</v>
      </c>
      <c r="J13" s="29">
        <v>25</v>
      </c>
      <c r="K13" s="28">
        <v>2</v>
      </c>
      <c r="L13" s="32">
        <v>2.1</v>
      </c>
      <c r="M13" s="32">
        <v>9.4170403587443943</v>
      </c>
      <c r="N13" s="32">
        <f t="shared" si="0"/>
        <v>3.5</v>
      </c>
      <c r="O13" s="32">
        <f t="shared" si="1"/>
        <v>11.589403973509935</v>
      </c>
      <c r="P13" s="32">
        <v>1.6666666666666665</v>
      </c>
      <c r="Q13" s="33">
        <v>1.230684326710817</v>
      </c>
    </row>
    <row r="14" spans="1:17" x14ac:dyDescent="0.25">
      <c r="A14" s="130"/>
      <c r="B14" s="28" t="s">
        <v>117</v>
      </c>
      <c r="C14" s="28">
        <v>3000</v>
      </c>
      <c r="D14" s="29"/>
      <c r="E14" s="30">
        <v>7.8</v>
      </c>
      <c r="F14" s="30">
        <v>7.8</v>
      </c>
      <c r="G14" s="31">
        <v>0.05</v>
      </c>
      <c r="H14" s="28" t="s">
        <v>5</v>
      </c>
      <c r="I14" s="28">
        <v>40</v>
      </c>
      <c r="J14" s="29">
        <v>25</v>
      </c>
      <c r="K14" s="28">
        <v>3</v>
      </c>
      <c r="L14" s="32">
        <v>2.2000000000000002</v>
      </c>
      <c r="M14" s="32">
        <v>9.7777777777777786</v>
      </c>
      <c r="N14" s="32">
        <f t="shared" si="0"/>
        <v>3.6999999999999997</v>
      </c>
      <c r="O14" s="32">
        <f t="shared" si="1"/>
        <v>11.974110032362461</v>
      </c>
      <c r="P14" s="32">
        <v>1.6818181818181817</v>
      </c>
      <c r="Q14" s="33">
        <v>1.2246248896734333</v>
      </c>
    </row>
    <row r="15" spans="1:17" x14ac:dyDescent="0.25">
      <c r="A15" s="130"/>
      <c r="B15" s="28" t="s">
        <v>117</v>
      </c>
      <c r="C15" s="28">
        <v>3000</v>
      </c>
      <c r="D15" s="29"/>
      <c r="E15" s="30">
        <v>7.8</v>
      </c>
      <c r="F15" s="30">
        <v>7.8</v>
      </c>
      <c r="G15" s="31">
        <v>0.05</v>
      </c>
      <c r="H15" s="28" t="s">
        <v>5</v>
      </c>
      <c r="I15" s="28">
        <v>40</v>
      </c>
      <c r="J15" s="29">
        <v>25</v>
      </c>
      <c r="K15" s="28">
        <v>4</v>
      </c>
      <c r="L15" s="32">
        <v>2.25</v>
      </c>
      <c r="M15" s="32">
        <v>9.9118942731277535</v>
      </c>
      <c r="N15" s="32">
        <f t="shared" si="0"/>
        <v>3.8199999999999994</v>
      </c>
      <c r="O15" s="32">
        <f t="shared" si="1"/>
        <v>11.753846153846153</v>
      </c>
      <c r="P15" s="32">
        <v>1.6977777777777776</v>
      </c>
      <c r="Q15" s="33">
        <v>1.1858324786324785</v>
      </c>
    </row>
    <row r="16" spans="1:17" x14ac:dyDescent="0.25">
      <c r="A16" s="130"/>
      <c r="B16" s="28" t="s">
        <v>117</v>
      </c>
      <c r="C16" s="28">
        <v>3000</v>
      </c>
      <c r="D16" s="29"/>
      <c r="E16" s="30">
        <v>7.8</v>
      </c>
      <c r="F16" s="30">
        <v>7.8</v>
      </c>
      <c r="G16" s="31">
        <v>0.05</v>
      </c>
      <c r="H16" s="28" t="s">
        <v>5</v>
      </c>
      <c r="I16" s="28">
        <v>40</v>
      </c>
      <c r="J16" s="29">
        <v>25</v>
      </c>
      <c r="K16" s="28">
        <v>5</v>
      </c>
      <c r="L16" s="32">
        <v>2.2999999999999998</v>
      </c>
      <c r="M16" s="32">
        <v>9.236947791164658</v>
      </c>
      <c r="N16" s="32">
        <f t="shared" si="0"/>
        <v>3.95</v>
      </c>
      <c r="O16" s="32">
        <f t="shared" si="1"/>
        <v>12.042682926829269</v>
      </c>
      <c r="P16" s="32">
        <v>1.7173913043478264</v>
      </c>
      <c r="Q16" s="33">
        <v>1.3037513255567339</v>
      </c>
    </row>
    <row r="17" spans="1:17" x14ac:dyDescent="0.25">
      <c r="A17" s="130"/>
      <c r="B17" s="28" t="s">
        <v>118</v>
      </c>
      <c r="C17" s="28">
        <v>3000</v>
      </c>
      <c r="D17" s="29"/>
      <c r="E17" s="30">
        <v>7.8</v>
      </c>
      <c r="F17" s="30">
        <v>7.8</v>
      </c>
      <c r="G17" s="31">
        <v>0.05</v>
      </c>
      <c r="H17" s="28" t="s">
        <v>5</v>
      </c>
      <c r="I17" s="28">
        <v>40</v>
      </c>
      <c r="J17" s="29">
        <v>25</v>
      </c>
      <c r="K17" s="28">
        <v>1</v>
      </c>
      <c r="L17" s="32">
        <v>2.0499999999999998</v>
      </c>
      <c r="M17" s="32">
        <v>9.3181818181818166</v>
      </c>
      <c r="N17" s="32">
        <f t="shared" si="0"/>
        <v>3.46</v>
      </c>
      <c r="O17" s="32">
        <f t="shared" si="1"/>
        <v>10.712074303405574</v>
      </c>
      <c r="P17" s="32">
        <v>1.6878048780487807</v>
      </c>
      <c r="Q17" s="33">
        <v>1.149588461828891</v>
      </c>
    </row>
    <row r="18" spans="1:17" x14ac:dyDescent="0.25">
      <c r="A18" s="130"/>
      <c r="B18" s="28" t="s">
        <v>118</v>
      </c>
      <c r="C18" s="28">
        <v>3000</v>
      </c>
      <c r="D18" s="29"/>
      <c r="E18" s="30">
        <v>7.8</v>
      </c>
      <c r="F18" s="30">
        <v>7.8</v>
      </c>
      <c r="G18" s="31">
        <v>0.05</v>
      </c>
      <c r="H18" s="28" t="s">
        <v>5</v>
      </c>
      <c r="I18" s="28">
        <v>40</v>
      </c>
      <c r="J18" s="29">
        <v>25</v>
      </c>
      <c r="K18" s="28">
        <v>2</v>
      </c>
      <c r="L18" s="32">
        <v>2.1</v>
      </c>
      <c r="M18" s="32">
        <v>9.4170403587443943</v>
      </c>
      <c r="N18" s="32">
        <f t="shared" si="0"/>
        <v>3.75</v>
      </c>
      <c r="O18" s="32">
        <f t="shared" si="1"/>
        <v>11.538461538461538</v>
      </c>
      <c r="P18" s="32">
        <v>1.7857142857142856</v>
      </c>
      <c r="Q18" s="33">
        <v>1.2252747252747254</v>
      </c>
    </row>
    <row r="19" spans="1:17" x14ac:dyDescent="0.25">
      <c r="A19" s="130"/>
      <c r="B19" s="28" t="s">
        <v>118</v>
      </c>
      <c r="C19" s="28">
        <v>3000</v>
      </c>
      <c r="D19" s="29"/>
      <c r="E19" s="30">
        <v>7.8</v>
      </c>
      <c r="F19" s="30">
        <v>7.8</v>
      </c>
      <c r="G19" s="31">
        <v>0.05</v>
      </c>
      <c r="H19" s="28" t="s">
        <v>5</v>
      </c>
      <c r="I19" s="28">
        <v>40</v>
      </c>
      <c r="J19" s="29">
        <v>25</v>
      </c>
      <c r="K19" s="28">
        <v>3</v>
      </c>
      <c r="L19" s="32">
        <v>2.2000000000000002</v>
      </c>
      <c r="M19" s="32">
        <v>9.7777777777777786</v>
      </c>
      <c r="N19" s="32">
        <f t="shared" si="0"/>
        <v>3.875</v>
      </c>
      <c r="O19" s="32">
        <f t="shared" si="1"/>
        <v>11.778115501519755</v>
      </c>
      <c r="P19" s="32">
        <v>1.7613636363636362</v>
      </c>
      <c r="Q19" s="33">
        <v>1.2045799944736113</v>
      </c>
    </row>
    <row r="20" spans="1:17" x14ac:dyDescent="0.25">
      <c r="A20" s="130"/>
      <c r="B20" s="28" t="s">
        <v>118</v>
      </c>
      <c r="C20" s="28">
        <v>3000</v>
      </c>
      <c r="D20" s="29"/>
      <c r="E20" s="30">
        <v>7.8</v>
      </c>
      <c r="F20" s="30">
        <v>7.8</v>
      </c>
      <c r="G20" s="31">
        <v>0.05</v>
      </c>
      <c r="H20" s="28" t="s">
        <v>5</v>
      </c>
      <c r="I20" s="28">
        <v>40</v>
      </c>
      <c r="J20" s="29">
        <v>25</v>
      </c>
      <c r="K20" s="28">
        <v>4</v>
      </c>
      <c r="L20" s="32">
        <v>2.25</v>
      </c>
      <c r="M20" s="32">
        <v>9.9118942731277535</v>
      </c>
      <c r="N20" s="32">
        <f t="shared" si="0"/>
        <v>3.9000000000000004</v>
      </c>
      <c r="O20" s="32">
        <f t="shared" si="1"/>
        <v>11.676646706586826</v>
      </c>
      <c r="P20" s="32">
        <v>1.7333333333333334</v>
      </c>
      <c r="Q20" s="33">
        <v>1.1780439121756487</v>
      </c>
    </row>
    <row r="21" spans="1:17" x14ac:dyDescent="0.25">
      <c r="A21" s="130"/>
      <c r="B21" s="28" t="s">
        <v>118</v>
      </c>
      <c r="C21" s="28">
        <v>3000</v>
      </c>
      <c r="D21" s="29"/>
      <c r="E21" s="30">
        <v>7.8</v>
      </c>
      <c r="F21" s="30">
        <v>7.8</v>
      </c>
      <c r="G21" s="31">
        <v>0.05</v>
      </c>
      <c r="H21" s="28" t="s">
        <v>5</v>
      </c>
      <c r="I21" s="28">
        <v>40</v>
      </c>
      <c r="J21" s="29">
        <v>25</v>
      </c>
      <c r="K21" s="28">
        <v>5</v>
      </c>
      <c r="L21" s="32">
        <v>2.2999999999999998</v>
      </c>
      <c r="M21" s="32">
        <v>9.236947791164658</v>
      </c>
      <c r="N21" s="32">
        <f t="shared" si="0"/>
        <v>4.18</v>
      </c>
      <c r="O21" s="32">
        <f t="shared" si="1"/>
        <v>12.186588921282796</v>
      </c>
      <c r="P21" s="32">
        <v>1.817391304347826</v>
      </c>
      <c r="Q21" s="33">
        <v>1.3193307136519201</v>
      </c>
    </row>
    <row r="22" spans="1:17" x14ac:dyDescent="0.25">
      <c r="A22" s="130"/>
      <c r="B22" s="28" t="s">
        <v>119</v>
      </c>
      <c r="C22" s="28">
        <v>3000</v>
      </c>
      <c r="D22" s="29"/>
      <c r="E22" s="30">
        <v>7.8</v>
      </c>
      <c r="F22" s="30">
        <v>7.8</v>
      </c>
      <c r="G22" s="31">
        <v>0.05</v>
      </c>
      <c r="H22" s="28" t="s">
        <v>5</v>
      </c>
      <c r="I22" s="28">
        <v>40</v>
      </c>
      <c r="J22" s="29">
        <v>25</v>
      </c>
      <c r="K22" s="28">
        <v>1</v>
      </c>
      <c r="L22" s="32">
        <v>2.0499999999999998</v>
      </c>
      <c r="M22" s="32">
        <v>9.3181818181818166</v>
      </c>
      <c r="N22" s="32">
        <f t="shared" si="0"/>
        <v>3.78</v>
      </c>
      <c r="O22" s="32">
        <f t="shared" si="1"/>
        <v>9.5214105793450869</v>
      </c>
      <c r="P22" s="32">
        <v>1.8439024390243903</v>
      </c>
      <c r="Q22" s="33">
        <v>1.0218099158321559</v>
      </c>
    </row>
    <row r="23" spans="1:17" x14ac:dyDescent="0.25">
      <c r="A23" s="130"/>
      <c r="B23" s="28" t="s">
        <v>119</v>
      </c>
      <c r="C23" s="28">
        <v>3000</v>
      </c>
      <c r="D23" s="29"/>
      <c r="E23" s="30">
        <v>7.8</v>
      </c>
      <c r="F23" s="30">
        <v>7.8</v>
      </c>
      <c r="G23" s="31">
        <v>0.05</v>
      </c>
      <c r="H23" s="28" t="s">
        <v>5</v>
      </c>
      <c r="I23" s="28">
        <v>40</v>
      </c>
      <c r="J23" s="29">
        <v>25</v>
      </c>
      <c r="K23" s="28">
        <v>2</v>
      </c>
      <c r="L23" s="32">
        <v>2.1</v>
      </c>
      <c r="M23" s="32">
        <v>9.4170403587443943</v>
      </c>
      <c r="N23" s="32">
        <f t="shared" si="0"/>
        <v>3.89</v>
      </c>
      <c r="O23" s="32">
        <f t="shared" si="1"/>
        <v>8.606194690265486</v>
      </c>
      <c r="P23" s="32">
        <v>1.8523809523809525</v>
      </c>
      <c r="Q23" s="33">
        <v>0.91389591234723977</v>
      </c>
    </row>
    <row r="24" spans="1:17" x14ac:dyDescent="0.25">
      <c r="A24" s="130"/>
      <c r="B24" s="28" t="s">
        <v>120</v>
      </c>
      <c r="C24" s="28">
        <v>3000</v>
      </c>
      <c r="D24" s="29"/>
      <c r="E24" s="30">
        <v>7.8</v>
      </c>
      <c r="F24" s="30">
        <v>7.8</v>
      </c>
      <c r="G24" s="31">
        <v>0.05</v>
      </c>
      <c r="H24" s="28" t="s">
        <v>5</v>
      </c>
      <c r="I24" s="28">
        <v>40</v>
      </c>
      <c r="J24" s="29">
        <v>25</v>
      </c>
      <c r="K24" s="28">
        <v>3</v>
      </c>
      <c r="L24" s="32">
        <v>2.2000000000000002</v>
      </c>
      <c r="M24" s="32">
        <v>9.7777777777777786</v>
      </c>
      <c r="N24" s="32">
        <f t="shared" si="0"/>
        <v>4.13</v>
      </c>
      <c r="O24" s="32">
        <f t="shared" si="1"/>
        <v>8.6764705882352935</v>
      </c>
      <c r="P24" s="32">
        <v>1.877272727272727</v>
      </c>
      <c r="Q24" s="33">
        <v>0.88736631016042766</v>
      </c>
    </row>
    <row r="25" spans="1:17" x14ac:dyDescent="0.25">
      <c r="A25" s="130"/>
      <c r="B25" s="28" t="s">
        <v>120</v>
      </c>
      <c r="C25" s="28">
        <v>3000</v>
      </c>
      <c r="D25" s="29"/>
      <c r="E25" s="30">
        <v>7.8</v>
      </c>
      <c r="F25" s="30">
        <v>7.8</v>
      </c>
      <c r="G25" s="31">
        <v>0.05</v>
      </c>
      <c r="H25" s="28" t="s">
        <v>5</v>
      </c>
      <c r="I25" s="28">
        <v>40</v>
      </c>
      <c r="J25" s="29">
        <v>25</v>
      </c>
      <c r="K25" s="28">
        <v>4</v>
      </c>
      <c r="L25" s="32">
        <v>2.25</v>
      </c>
      <c r="M25" s="32">
        <v>9.9118942731277535</v>
      </c>
      <c r="N25" s="32">
        <f t="shared" si="0"/>
        <v>4.87</v>
      </c>
      <c r="O25" s="32">
        <f t="shared" si="1"/>
        <v>9.0689013035381745</v>
      </c>
      <c r="P25" s="32">
        <v>2.1644444444444444</v>
      </c>
      <c r="Q25" s="33">
        <v>0.91495137595696252</v>
      </c>
    </row>
    <row r="26" spans="1:17" x14ac:dyDescent="0.25">
      <c r="A26" s="130"/>
      <c r="B26" s="28" t="s">
        <v>120</v>
      </c>
      <c r="C26" s="28">
        <v>3000</v>
      </c>
      <c r="D26" s="29"/>
      <c r="E26" s="30">
        <v>7.8</v>
      </c>
      <c r="F26" s="30">
        <v>7.8</v>
      </c>
      <c r="G26" s="31">
        <v>0.05</v>
      </c>
      <c r="H26" s="28" t="s">
        <v>5</v>
      </c>
      <c r="I26" s="28">
        <v>40</v>
      </c>
      <c r="J26" s="29">
        <v>25</v>
      </c>
      <c r="K26" s="28">
        <v>5</v>
      </c>
      <c r="L26" s="32">
        <v>2.2999999999999998</v>
      </c>
      <c r="M26" s="32">
        <v>9.236947791164658</v>
      </c>
      <c r="N26" s="32">
        <f t="shared" si="0"/>
        <v>5.39</v>
      </c>
      <c r="O26" s="32">
        <f t="shared" si="1"/>
        <v>8.7928221859706355</v>
      </c>
      <c r="P26" s="32">
        <v>2.3434782608695652</v>
      </c>
      <c r="Q26" s="33">
        <v>0.95191857578551664</v>
      </c>
    </row>
    <row r="27" spans="1:17" x14ac:dyDescent="0.25">
      <c r="A27" s="130"/>
      <c r="B27" s="28" t="s">
        <v>121</v>
      </c>
      <c r="C27" s="28">
        <v>3000</v>
      </c>
      <c r="D27" s="29"/>
      <c r="E27" s="30">
        <v>7.8</v>
      </c>
      <c r="F27" s="30">
        <v>7.8</v>
      </c>
      <c r="G27" s="31">
        <v>0.05</v>
      </c>
      <c r="H27" s="28" t="s">
        <v>5</v>
      </c>
      <c r="I27" s="28">
        <v>40</v>
      </c>
      <c r="J27" s="29">
        <v>25</v>
      </c>
      <c r="K27" s="28">
        <v>1</v>
      </c>
      <c r="L27" s="32">
        <v>2.0499999999999998</v>
      </c>
      <c r="M27" s="32">
        <v>9.3181818181818166</v>
      </c>
      <c r="N27" s="32">
        <f t="shared" si="0"/>
        <v>4.07</v>
      </c>
      <c r="O27" s="32">
        <f t="shared" si="1"/>
        <v>7.1029668411867366</v>
      </c>
      <c r="P27" s="32">
        <v>1.9853658536585368</v>
      </c>
      <c r="Q27" s="33">
        <v>0.76226961222491818</v>
      </c>
    </row>
    <row r="28" spans="1:17" x14ac:dyDescent="0.25">
      <c r="A28" s="130"/>
      <c r="B28" s="28" t="s">
        <v>121</v>
      </c>
      <c r="C28" s="28">
        <v>3000</v>
      </c>
      <c r="D28" s="29"/>
      <c r="E28" s="30">
        <v>7.8</v>
      </c>
      <c r="F28" s="30">
        <v>7.8</v>
      </c>
      <c r="G28" s="31">
        <v>0.05</v>
      </c>
      <c r="H28" s="28" t="s">
        <v>5</v>
      </c>
      <c r="I28" s="28">
        <v>40</v>
      </c>
      <c r="J28" s="29">
        <v>25</v>
      </c>
      <c r="K28" s="28">
        <v>2</v>
      </c>
      <c r="L28" s="32">
        <v>2.1</v>
      </c>
      <c r="M28" s="32">
        <v>9.4170403587443943</v>
      </c>
      <c r="N28" s="32">
        <f t="shared" si="0"/>
        <v>4.5</v>
      </c>
      <c r="O28" s="32">
        <f t="shared" si="1"/>
        <v>8.4905660377358494</v>
      </c>
      <c r="P28" s="32">
        <v>2.1428571428571428</v>
      </c>
      <c r="Q28" s="33">
        <v>0.90161725067385456</v>
      </c>
    </row>
    <row r="29" spans="1:17" x14ac:dyDescent="0.25">
      <c r="A29" s="130"/>
      <c r="B29" s="28" t="s">
        <v>122</v>
      </c>
      <c r="C29" s="28">
        <v>3000</v>
      </c>
      <c r="D29" s="29"/>
      <c r="E29" s="30">
        <v>7.8</v>
      </c>
      <c r="F29" s="30">
        <v>7.8</v>
      </c>
      <c r="G29" s="31">
        <v>0.05</v>
      </c>
      <c r="H29" s="28" t="s">
        <v>5</v>
      </c>
      <c r="I29" s="28">
        <v>40</v>
      </c>
      <c r="J29" s="29">
        <v>25</v>
      </c>
      <c r="K29" s="28">
        <v>3</v>
      </c>
      <c r="L29" s="32">
        <v>2.2000000000000002</v>
      </c>
      <c r="M29" s="32">
        <v>9.7777777777777786</v>
      </c>
      <c r="N29" s="32">
        <f t="shared" si="0"/>
        <v>4.9800000000000004</v>
      </c>
      <c r="O29" s="32">
        <f t="shared" si="1"/>
        <v>8.2724252491694354</v>
      </c>
      <c r="P29" s="32">
        <v>2.2636363636363637</v>
      </c>
      <c r="Q29" s="33">
        <v>0.84604349139232859</v>
      </c>
    </row>
    <row r="30" spans="1:17" x14ac:dyDescent="0.25">
      <c r="A30" s="130"/>
      <c r="B30" s="28" t="s">
        <v>122</v>
      </c>
      <c r="C30" s="28">
        <v>3000</v>
      </c>
      <c r="D30" s="29"/>
      <c r="E30" s="30">
        <v>7.8</v>
      </c>
      <c r="F30" s="30">
        <v>7.8</v>
      </c>
      <c r="G30" s="31">
        <v>0.05</v>
      </c>
      <c r="H30" s="28" t="s">
        <v>5</v>
      </c>
      <c r="I30" s="28">
        <v>40</v>
      </c>
      <c r="J30" s="29">
        <v>25</v>
      </c>
      <c r="K30" s="28">
        <v>4</v>
      </c>
      <c r="L30" s="32">
        <v>2.25</v>
      </c>
      <c r="M30" s="32">
        <v>9.9118942731277535</v>
      </c>
      <c r="N30" s="32">
        <f t="shared" si="0"/>
        <v>5.07</v>
      </c>
      <c r="O30" s="32">
        <f t="shared" si="1"/>
        <v>7.3054755043227662</v>
      </c>
      <c r="P30" s="32">
        <v>2.2533333333333334</v>
      </c>
      <c r="Q30" s="33">
        <v>0.73704130643611909</v>
      </c>
    </row>
    <row r="31" spans="1:17" x14ac:dyDescent="0.25">
      <c r="A31" s="130"/>
      <c r="B31" s="28" t="s">
        <v>122</v>
      </c>
      <c r="C31" s="28">
        <v>3000</v>
      </c>
      <c r="D31" s="29"/>
      <c r="E31" s="30">
        <v>7.8</v>
      </c>
      <c r="F31" s="30">
        <v>7.8</v>
      </c>
      <c r="G31" s="31">
        <v>0.05</v>
      </c>
      <c r="H31" s="28" t="s">
        <v>5</v>
      </c>
      <c r="I31" s="28">
        <v>40</v>
      </c>
      <c r="J31" s="29">
        <v>25</v>
      </c>
      <c r="K31" s="28">
        <v>5</v>
      </c>
      <c r="L31" s="32">
        <v>2.2999999999999998</v>
      </c>
      <c r="M31" s="32">
        <v>9.236947791164658</v>
      </c>
      <c r="N31" s="32">
        <f t="shared" si="0"/>
        <v>6.11</v>
      </c>
      <c r="O31" s="32">
        <f t="shared" si="1"/>
        <v>7.8132992327365729</v>
      </c>
      <c r="P31" s="32">
        <v>2.6565217391304352</v>
      </c>
      <c r="Q31" s="33">
        <v>0.84587456910930725</v>
      </c>
    </row>
    <row r="32" spans="1:17" x14ac:dyDescent="0.25">
      <c r="A32" s="130"/>
      <c r="B32" s="28" t="s">
        <v>123</v>
      </c>
      <c r="C32" s="28">
        <v>3000</v>
      </c>
      <c r="D32" s="29"/>
      <c r="E32" s="30">
        <v>7.8</v>
      </c>
      <c r="F32" s="30">
        <v>7.8</v>
      </c>
      <c r="G32" s="31">
        <v>0.05</v>
      </c>
      <c r="H32" s="28" t="s">
        <v>5</v>
      </c>
      <c r="I32" s="28">
        <v>40</v>
      </c>
      <c r="J32" s="29">
        <v>25</v>
      </c>
      <c r="K32" s="28">
        <v>1</v>
      </c>
      <c r="L32" s="32">
        <v>2.0499999999999998</v>
      </c>
      <c r="M32" s="32">
        <v>9.3181818181818166</v>
      </c>
      <c r="N32" s="32">
        <f t="shared" si="0"/>
        <v>3.79</v>
      </c>
      <c r="O32" s="32">
        <f t="shared" si="1"/>
        <v>9.3580246913580254</v>
      </c>
      <c r="P32" s="32">
        <v>1.8487804878048781</v>
      </c>
      <c r="Q32" s="33">
        <v>1.0042758205359834</v>
      </c>
    </row>
    <row r="33" spans="1:17" x14ac:dyDescent="0.25">
      <c r="A33" s="130"/>
      <c r="B33" s="28" t="s">
        <v>123</v>
      </c>
      <c r="C33" s="28">
        <v>3000</v>
      </c>
      <c r="D33" s="29"/>
      <c r="E33" s="30">
        <v>7.8</v>
      </c>
      <c r="F33" s="30">
        <v>7.8</v>
      </c>
      <c r="G33" s="31">
        <v>0.05</v>
      </c>
      <c r="H33" s="28" t="s">
        <v>5</v>
      </c>
      <c r="I33" s="28">
        <v>40</v>
      </c>
      <c r="J33" s="29">
        <v>25</v>
      </c>
      <c r="K33" s="28">
        <v>2</v>
      </c>
      <c r="L33" s="32">
        <v>2.1</v>
      </c>
      <c r="M33" s="32">
        <v>9.4170403587443943</v>
      </c>
      <c r="N33" s="32">
        <f t="shared" si="0"/>
        <v>4</v>
      </c>
      <c r="O33" s="32">
        <f t="shared" si="1"/>
        <v>8.8105726872246688</v>
      </c>
      <c r="P33" s="32">
        <v>1.9047619047619047</v>
      </c>
      <c r="Q33" s="33">
        <v>0.93559890916719102</v>
      </c>
    </row>
    <row r="34" spans="1:17" x14ac:dyDescent="0.25">
      <c r="A34" s="130"/>
      <c r="B34" s="28" t="s">
        <v>123</v>
      </c>
      <c r="C34" s="28">
        <v>3000</v>
      </c>
      <c r="D34" s="29"/>
      <c r="E34" s="30">
        <v>7.8</v>
      </c>
      <c r="F34" s="30">
        <v>7.8</v>
      </c>
      <c r="G34" s="31">
        <v>0.05</v>
      </c>
      <c r="H34" s="28" t="s">
        <v>5</v>
      </c>
      <c r="I34" s="28">
        <v>40</v>
      </c>
      <c r="J34" s="29">
        <v>25</v>
      </c>
      <c r="K34" s="28">
        <v>3</v>
      </c>
      <c r="L34" s="32">
        <v>2.2000000000000002</v>
      </c>
      <c r="M34" s="32">
        <v>9.7777777777777786</v>
      </c>
      <c r="N34" s="32">
        <f t="shared" si="0"/>
        <v>4.21</v>
      </c>
      <c r="O34" s="32">
        <f t="shared" si="1"/>
        <v>8.5569105691056908</v>
      </c>
      <c r="P34" s="32">
        <v>1.9136363636363634</v>
      </c>
      <c r="Q34" s="33">
        <v>0.87513858093126373</v>
      </c>
    </row>
    <row r="35" spans="1:17" x14ac:dyDescent="0.25">
      <c r="A35" s="130"/>
      <c r="B35" s="28" t="s">
        <v>123</v>
      </c>
      <c r="C35" s="28">
        <v>3000</v>
      </c>
      <c r="D35" s="29"/>
      <c r="E35" s="30">
        <v>7.8</v>
      </c>
      <c r="F35" s="30">
        <v>7.8</v>
      </c>
      <c r="G35" s="31">
        <v>0.05</v>
      </c>
      <c r="H35" s="28" t="s">
        <v>5</v>
      </c>
      <c r="I35" s="28">
        <v>40</v>
      </c>
      <c r="J35" s="29">
        <v>25</v>
      </c>
      <c r="K35" s="28">
        <v>4</v>
      </c>
      <c r="L35" s="32">
        <v>2.25</v>
      </c>
      <c r="M35" s="32">
        <v>9.9118942731277535</v>
      </c>
      <c r="N35" s="32">
        <f t="shared" si="0"/>
        <v>4.9000000000000004</v>
      </c>
      <c r="O35" s="32">
        <f t="shared" si="1"/>
        <v>8.828828828828831</v>
      </c>
      <c r="P35" s="32">
        <v>2.177777777777778</v>
      </c>
      <c r="Q35" s="33">
        <v>0.89073073073073095</v>
      </c>
    </row>
    <row r="36" spans="1:17" x14ac:dyDescent="0.25">
      <c r="A36" s="130"/>
      <c r="B36" s="28" t="s">
        <v>123</v>
      </c>
      <c r="C36" s="28">
        <v>3000</v>
      </c>
      <c r="D36" s="29"/>
      <c r="E36" s="30">
        <v>7.8</v>
      </c>
      <c r="F36" s="30">
        <v>7.8</v>
      </c>
      <c r="G36" s="31">
        <v>0.05</v>
      </c>
      <c r="H36" s="28" t="s">
        <v>5</v>
      </c>
      <c r="I36" s="28">
        <v>40</v>
      </c>
      <c r="J36" s="29">
        <v>25</v>
      </c>
      <c r="K36" s="28">
        <v>5</v>
      </c>
      <c r="L36" s="32">
        <v>2.2999999999999998</v>
      </c>
      <c r="M36" s="32">
        <v>9.236947791164658</v>
      </c>
      <c r="N36" s="32">
        <f t="shared" si="0"/>
        <v>4.32</v>
      </c>
      <c r="O36" s="32">
        <f t="shared" si="1"/>
        <v>6.7289719626168223</v>
      </c>
      <c r="P36" s="32">
        <v>1.8782608695652177</v>
      </c>
      <c r="Q36" s="33">
        <v>0.72848435595286476</v>
      </c>
    </row>
    <row r="37" spans="1:17" x14ac:dyDescent="0.25">
      <c r="A37" s="130"/>
      <c r="B37" s="28" t="s">
        <v>124</v>
      </c>
      <c r="C37" s="28">
        <v>3000</v>
      </c>
      <c r="D37" s="29"/>
      <c r="E37" s="30">
        <v>7.8</v>
      </c>
      <c r="F37" s="30">
        <v>7.8</v>
      </c>
      <c r="G37" s="31">
        <v>0.05</v>
      </c>
      <c r="H37" s="28" t="s">
        <v>5</v>
      </c>
      <c r="I37" s="28">
        <v>40</v>
      </c>
      <c r="J37" s="29">
        <v>25</v>
      </c>
      <c r="K37" s="28">
        <v>1</v>
      </c>
      <c r="L37" s="32">
        <v>2.0499999999999998</v>
      </c>
      <c r="M37" s="32">
        <v>9.3181818181818166</v>
      </c>
      <c r="N37" s="32">
        <f t="shared" si="0"/>
        <v>4.125</v>
      </c>
      <c r="O37" s="32">
        <f t="shared" si="1"/>
        <v>8.5403726708074537</v>
      </c>
      <c r="P37" s="32">
        <v>2.0121951219512195</v>
      </c>
      <c r="Q37" s="33">
        <v>0.91652779881836099</v>
      </c>
    </row>
    <row r="38" spans="1:17" x14ac:dyDescent="0.25">
      <c r="A38" s="130"/>
      <c r="B38" s="28" t="s">
        <v>124</v>
      </c>
      <c r="C38" s="28">
        <v>3000</v>
      </c>
      <c r="D38" s="29"/>
      <c r="E38" s="30">
        <v>7.8</v>
      </c>
      <c r="F38" s="30">
        <v>7.8</v>
      </c>
      <c r="G38" s="31">
        <v>0.05</v>
      </c>
      <c r="H38" s="28" t="s">
        <v>5</v>
      </c>
      <c r="I38" s="28">
        <v>40</v>
      </c>
      <c r="J38" s="29">
        <v>25</v>
      </c>
      <c r="K38" s="28">
        <v>2</v>
      </c>
      <c r="L38" s="32">
        <v>2.1</v>
      </c>
      <c r="M38" s="32">
        <v>9.4170403587443943</v>
      </c>
      <c r="N38" s="32">
        <f t="shared" si="0"/>
        <v>4.5199999999999996</v>
      </c>
      <c r="O38" s="32">
        <f t="shared" si="1"/>
        <v>8.0427046263345172</v>
      </c>
      <c r="P38" s="32">
        <v>2.1523809523809523</v>
      </c>
      <c r="Q38" s="33">
        <v>0.85405863412980831</v>
      </c>
    </row>
    <row r="39" spans="1:17" x14ac:dyDescent="0.25">
      <c r="A39" s="130"/>
      <c r="B39" s="28" t="s">
        <v>124</v>
      </c>
      <c r="C39" s="28">
        <v>3000</v>
      </c>
      <c r="D39" s="29"/>
      <c r="E39" s="30">
        <v>7.8</v>
      </c>
      <c r="F39" s="30">
        <v>7.8</v>
      </c>
      <c r="G39" s="31">
        <v>0.05</v>
      </c>
      <c r="H39" s="28" t="s">
        <v>5</v>
      </c>
      <c r="I39" s="28">
        <v>40</v>
      </c>
      <c r="J39" s="29">
        <v>25</v>
      </c>
      <c r="K39" s="28">
        <v>3</v>
      </c>
      <c r="L39" s="32">
        <v>2.2000000000000002</v>
      </c>
      <c r="M39" s="32">
        <v>9.7777777777777786</v>
      </c>
      <c r="N39" s="32">
        <f t="shared" si="0"/>
        <v>5.0499999999999989</v>
      </c>
      <c r="O39" s="32">
        <f t="shared" si="1"/>
        <v>8.3059210526315788</v>
      </c>
      <c r="P39" s="32">
        <v>2.295454545454545</v>
      </c>
      <c r="Q39" s="33">
        <v>0.84946919856459324</v>
      </c>
    </row>
    <row r="40" spans="1:17" x14ac:dyDescent="0.25">
      <c r="A40" s="130"/>
      <c r="B40" s="28" t="s">
        <v>124</v>
      </c>
      <c r="C40" s="28">
        <v>3000</v>
      </c>
      <c r="D40" s="29"/>
      <c r="E40" s="30">
        <v>7.8</v>
      </c>
      <c r="F40" s="30">
        <v>7.8</v>
      </c>
      <c r="G40" s="31">
        <v>0.05</v>
      </c>
      <c r="H40" s="28" t="s">
        <v>5</v>
      </c>
      <c r="I40" s="28">
        <v>40</v>
      </c>
      <c r="J40" s="29">
        <v>25</v>
      </c>
      <c r="K40" s="28">
        <v>4</v>
      </c>
      <c r="L40" s="32">
        <v>2.25</v>
      </c>
      <c r="M40" s="32">
        <v>9.9118942731277535</v>
      </c>
      <c r="N40" s="32">
        <f t="shared" si="0"/>
        <v>5.1100000000000003</v>
      </c>
      <c r="O40" s="32">
        <f t="shared" si="1"/>
        <v>7.2688477951635848</v>
      </c>
      <c r="P40" s="32">
        <v>2.2711111111111113</v>
      </c>
      <c r="Q40" s="33">
        <v>0.73334597755650388</v>
      </c>
    </row>
    <row r="41" spans="1:17" x14ac:dyDescent="0.25">
      <c r="A41" s="130"/>
      <c r="B41" s="28" t="s">
        <v>124</v>
      </c>
      <c r="C41" s="28">
        <v>3000</v>
      </c>
      <c r="D41" s="29"/>
      <c r="E41" s="30">
        <v>7.8</v>
      </c>
      <c r="F41" s="30">
        <v>7.8</v>
      </c>
      <c r="G41" s="31">
        <v>0.05</v>
      </c>
      <c r="H41" s="28" t="s">
        <v>5</v>
      </c>
      <c r="I41" s="28">
        <v>40</v>
      </c>
      <c r="J41" s="29">
        <v>25</v>
      </c>
      <c r="K41" s="28">
        <v>5</v>
      </c>
      <c r="L41" s="32">
        <v>2.2999999999999998</v>
      </c>
      <c r="M41" s="32">
        <v>9.236947791164658</v>
      </c>
      <c r="N41" s="32">
        <f t="shared" si="0"/>
        <v>5.78</v>
      </c>
      <c r="O41" s="32">
        <f t="shared" si="1"/>
        <v>7.6455026455026456</v>
      </c>
      <c r="P41" s="32">
        <v>2.5130434782608697</v>
      </c>
      <c r="Q41" s="33">
        <v>0.82770876466528642</v>
      </c>
    </row>
    <row r="42" spans="1:17" x14ac:dyDescent="0.25">
      <c r="A42" s="130"/>
      <c r="B42" s="28" t="s">
        <v>125</v>
      </c>
      <c r="C42" s="28">
        <v>3000</v>
      </c>
      <c r="D42" s="29"/>
      <c r="E42" s="30">
        <v>7.8</v>
      </c>
      <c r="F42" s="30">
        <v>7.8</v>
      </c>
      <c r="G42" s="31">
        <v>0.05</v>
      </c>
      <c r="H42" s="28" t="s">
        <v>5</v>
      </c>
      <c r="I42" s="28">
        <v>40</v>
      </c>
      <c r="J42" s="29">
        <v>25</v>
      </c>
      <c r="K42" s="28">
        <v>1</v>
      </c>
      <c r="L42" s="32">
        <v>2.0499999999999998</v>
      </c>
      <c r="M42" s="32">
        <v>9.3181818181818166</v>
      </c>
      <c r="N42" s="32">
        <f t="shared" si="0"/>
        <v>4.25</v>
      </c>
      <c r="O42" s="32">
        <f t="shared" si="1"/>
        <v>8.3333333333333339</v>
      </c>
      <c r="P42" s="32">
        <v>2.0731707317073171</v>
      </c>
      <c r="Q42" s="33">
        <v>0.8943089430894311</v>
      </c>
    </row>
    <row r="43" spans="1:17" x14ac:dyDescent="0.25">
      <c r="A43" s="130"/>
      <c r="B43" s="28" t="s">
        <v>125</v>
      </c>
      <c r="C43" s="28">
        <v>3000</v>
      </c>
      <c r="D43" s="29"/>
      <c r="E43" s="30">
        <v>7.8</v>
      </c>
      <c r="F43" s="30">
        <v>7.8</v>
      </c>
      <c r="G43" s="31">
        <v>0.05</v>
      </c>
      <c r="H43" s="28" t="s">
        <v>5</v>
      </c>
      <c r="I43" s="28">
        <v>40</v>
      </c>
      <c r="J43" s="29">
        <v>25</v>
      </c>
      <c r="K43" s="28">
        <v>2</v>
      </c>
      <c r="L43" s="32">
        <v>2.1</v>
      </c>
      <c r="M43" s="32">
        <v>9.4170403587443943</v>
      </c>
      <c r="N43" s="32">
        <f t="shared" si="0"/>
        <v>4.79</v>
      </c>
      <c r="O43" s="32">
        <f t="shared" si="1"/>
        <v>8.709090909090909</v>
      </c>
      <c r="P43" s="32">
        <v>2.2809523809523808</v>
      </c>
      <c r="Q43" s="33">
        <v>0.92482251082251088</v>
      </c>
    </row>
    <row r="44" spans="1:17" x14ac:dyDescent="0.25">
      <c r="A44" s="130"/>
      <c r="B44" s="28" t="s">
        <v>125</v>
      </c>
      <c r="C44" s="28">
        <v>3000</v>
      </c>
      <c r="D44" s="29"/>
      <c r="E44" s="30">
        <v>7.8</v>
      </c>
      <c r="F44" s="30">
        <v>7.8</v>
      </c>
      <c r="G44" s="31">
        <v>0.05</v>
      </c>
      <c r="H44" s="28" t="s">
        <v>5</v>
      </c>
      <c r="I44" s="28">
        <v>40</v>
      </c>
      <c r="J44" s="29">
        <v>25</v>
      </c>
      <c r="K44" s="28">
        <v>3</v>
      </c>
      <c r="L44" s="32">
        <v>2.2000000000000002</v>
      </c>
      <c r="M44" s="32">
        <v>9.7777777777777786</v>
      </c>
      <c r="N44" s="32">
        <f t="shared" si="0"/>
        <v>5.0999999999999996</v>
      </c>
      <c r="O44" s="32">
        <f t="shared" si="1"/>
        <v>8.3469721767594098</v>
      </c>
      <c r="P44" s="32">
        <v>2.3181818181818179</v>
      </c>
      <c r="Q44" s="33">
        <v>0.85366760898675775</v>
      </c>
    </row>
    <row r="45" spans="1:17" x14ac:dyDescent="0.25">
      <c r="A45" s="130"/>
      <c r="B45" s="28" t="s">
        <v>125</v>
      </c>
      <c r="C45" s="28">
        <v>3000</v>
      </c>
      <c r="D45" s="29"/>
      <c r="E45" s="30">
        <v>7.8</v>
      </c>
      <c r="F45" s="30">
        <v>7.8</v>
      </c>
      <c r="G45" s="31">
        <v>0.05</v>
      </c>
      <c r="H45" s="28" t="s">
        <v>5</v>
      </c>
      <c r="I45" s="28">
        <v>40</v>
      </c>
      <c r="J45" s="29">
        <v>25</v>
      </c>
      <c r="K45" s="28">
        <v>4</v>
      </c>
      <c r="L45" s="32">
        <v>2.25</v>
      </c>
      <c r="M45" s="32">
        <v>9.9118942731277535</v>
      </c>
      <c r="N45" s="32">
        <f t="shared" si="0"/>
        <v>5.4500000000000011</v>
      </c>
      <c r="O45" s="32">
        <f t="shared" si="1"/>
        <v>7.7524893314366992</v>
      </c>
      <c r="P45" s="32">
        <v>2.4222222222222225</v>
      </c>
      <c r="Q45" s="33">
        <v>0.78214003477161365</v>
      </c>
    </row>
    <row r="46" spans="1:17" x14ac:dyDescent="0.25">
      <c r="A46" s="130"/>
      <c r="B46" s="28" t="s">
        <v>125</v>
      </c>
      <c r="C46" s="28">
        <v>3000</v>
      </c>
      <c r="D46" s="29"/>
      <c r="E46" s="30">
        <v>7.8</v>
      </c>
      <c r="F46" s="30">
        <v>7.8</v>
      </c>
      <c r="G46" s="31">
        <v>0.05</v>
      </c>
      <c r="H46" s="28" t="s">
        <v>5</v>
      </c>
      <c r="I46" s="28">
        <v>40</v>
      </c>
      <c r="J46" s="29">
        <v>25</v>
      </c>
      <c r="K46" s="28">
        <v>5</v>
      </c>
      <c r="L46" s="32">
        <v>2.2999999999999998</v>
      </c>
      <c r="M46" s="32">
        <v>9.236947791164658</v>
      </c>
      <c r="N46" s="32">
        <f t="shared" si="0"/>
        <v>6</v>
      </c>
      <c r="O46" s="32">
        <f t="shared" si="1"/>
        <v>7.6923076923076916</v>
      </c>
      <c r="P46" s="32">
        <v>2.6086956521739131</v>
      </c>
      <c r="Q46" s="33">
        <v>0.83277591973244147</v>
      </c>
    </row>
    <row r="47" spans="1:17" x14ac:dyDescent="0.25">
      <c r="A47" s="130"/>
      <c r="B47" s="28" t="s">
        <v>117</v>
      </c>
      <c r="C47" s="28">
        <v>3000</v>
      </c>
      <c r="D47" s="29"/>
      <c r="E47" s="30">
        <v>7.8</v>
      </c>
      <c r="F47" s="30">
        <v>7.8</v>
      </c>
      <c r="G47" s="31">
        <v>0.05</v>
      </c>
      <c r="H47" s="28" t="s">
        <v>5</v>
      </c>
      <c r="I47" s="28">
        <v>40</v>
      </c>
      <c r="J47" s="29">
        <v>25</v>
      </c>
      <c r="K47" s="28">
        <v>1</v>
      </c>
      <c r="L47" s="32">
        <v>2.0499999999999998</v>
      </c>
      <c r="M47" s="32">
        <v>9.3181818181818166</v>
      </c>
      <c r="N47" s="32">
        <f t="shared" si="0"/>
        <v>3.65</v>
      </c>
      <c r="O47" s="32">
        <f t="shared" si="1"/>
        <v>10.488505747126437</v>
      </c>
      <c r="P47" s="32">
        <v>1.7804878048780488</v>
      </c>
      <c r="Q47" s="33">
        <v>1.125595738716008</v>
      </c>
    </row>
    <row r="48" spans="1:17" x14ac:dyDescent="0.25">
      <c r="A48" s="130"/>
      <c r="B48" s="28" t="s">
        <v>117</v>
      </c>
      <c r="C48" s="28">
        <v>3000</v>
      </c>
      <c r="D48" s="29"/>
      <c r="E48" s="30">
        <v>7.8</v>
      </c>
      <c r="F48" s="30">
        <v>7.8</v>
      </c>
      <c r="G48" s="31">
        <v>0.05</v>
      </c>
      <c r="H48" s="28" t="s">
        <v>5</v>
      </c>
      <c r="I48" s="28">
        <v>40</v>
      </c>
      <c r="J48" s="29">
        <v>25</v>
      </c>
      <c r="K48" s="28">
        <v>2</v>
      </c>
      <c r="L48" s="32">
        <v>2.1</v>
      </c>
      <c r="M48" s="32">
        <v>9.4170403587443943</v>
      </c>
      <c r="N48" s="32">
        <f t="shared" si="0"/>
        <v>4.7</v>
      </c>
      <c r="O48" s="32">
        <f t="shared" si="1"/>
        <v>10.042735042735044</v>
      </c>
      <c r="P48" s="32">
        <v>2.2380952380952381</v>
      </c>
      <c r="Q48" s="33">
        <v>1.0664428164428166</v>
      </c>
    </row>
    <row r="49" spans="1:17" x14ac:dyDescent="0.25">
      <c r="A49" s="130"/>
      <c r="B49" s="28" t="s">
        <v>117</v>
      </c>
      <c r="C49" s="28">
        <v>3000</v>
      </c>
      <c r="D49" s="29"/>
      <c r="E49" s="30">
        <v>7.8</v>
      </c>
      <c r="F49" s="30">
        <v>7.8</v>
      </c>
      <c r="G49" s="31">
        <v>0.05</v>
      </c>
      <c r="H49" s="28" t="s">
        <v>5</v>
      </c>
      <c r="I49" s="28">
        <v>40</v>
      </c>
      <c r="J49" s="29">
        <v>25</v>
      </c>
      <c r="K49" s="28">
        <v>3</v>
      </c>
      <c r="L49" s="32">
        <v>2.2000000000000002</v>
      </c>
      <c r="M49" s="32">
        <v>9.7777777777777786</v>
      </c>
      <c r="N49" s="32">
        <f t="shared" si="0"/>
        <v>4.9000000000000004</v>
      </c>
      <c r="O49" s="32">
        <f t="shared" si="1"/>
        <v>10.315789473684211</v>
      </c>
      <c r="P49" s="32">
        <v>2.2272727272727271</v>
      </c>
      <c r="Q49" s="33">
        <v>1.0550239234449761</v>
      </c>
    </row>
    <row r="50" spans="1:17" x14ac:dyDescent="0.25">
      <c r="A50" s="130"/>
      <c r="B50" s="28" t="s">
        <v>117</v>
      </c>
      <c r="C50" s="28">
        <v>3000</v>
      </c>
      <c r="D50" s="29"/>
      <c r="E50" s="30">
        <v>7.8</v>
      </c>
      <c r="F50" s="30">
        <v>7.8</v>
      </c>
      <c r="G50" s="31">
        <v>0.05</v>
      </c>
      <c r="H50" s="28" t="s">
        <v>5</v>
      </c>
      <c r="I50" s="28">
        <v>40</v>
      </c>
      <c r="J50" s="29">
        <v>25</v>
      </c>
      <c r="K50" s="28">
        <v>4</v>
      </c>
      <c r="L50" s="32">
        <v>2.25</v>
      </c>
      <c r="M50" s="32">
        <v>9.9118942731277535</v>
      </c>
      <c r="N50" s="32">
        <f t="shared" si="0"/>
        <v>4.92</v>
      </c>
      <c r="O50" s="32">
        <f t="shared" si="1"/>
        <v>9.6660117878192526</v>
      </c>
      <c r="P50" s="32">
        <v>2.1866666666666665</v>
      </c>
      <c r="Q50" s="33">
        <v>0.97519318925998677</v>
      </c>
    </row>
    <row r="51" spans="1:17" x14ac:dyDescent="0.25">
      <c r="A51" s="130"/>
      <c r="B51" s="28" t="s">
        <v>117</v>
      </c>
      <c r="C51" s="28">
        <v>3000</v>
      </c>
      <c r="D51" s="29"/>
      <c r="E51" s="30">
        <v>7.8</v>
      </c>
      <c r="F51" s="30">
        <v>7.8</v>
      </c>
      <c r="G51" s="31">
        <v>0.05</v>
      </c>
      <c r="H51" s="28" t="s">
        <v>5</v>
      </c>
      <c r="I51" s="28">
        <v>40</v>
      </c>
      <c r="J51" s="29">
        <v>25</v>
      </c>
      <c r="K51" s="28">
        <v>5</v>
      </c>
      <c r="L51" s="32">
        <v>2.2999999999999998</v>
      </c>
      <c r="M51" s="32">
        <v>9.236947791164658</v>
      </c>
      <c r="N51" s="32">
        <f t="shared" si="0"/>
        <v>5.0999999999999996</v>
      </c>
      <c r="O51" s="32">
        <f t="shared" si="1"/>
        <v>8.1861958266452639</v>
      </c>
      <c r="P51" s="32">
        <v>2.2173913043478262</v>
      </c>
      <c r="Q51" s="33">
        <v>0.88624467862376999</v>
      </c>
    </row>
    <row r="52" spans="1:17" x14ac:dyDescent="0.25">
      <c r="A52" s="130"/>
      <c r="B52" s="28" t="s">
        <v>118</v>
      </c>
      <c r="C52" s="28">
        <v>3000</v>
      </c>
      <c r="D52" s="29"/>
      <c r="E52" s="30">
        <v>7.8</v>
      </c>
      <c r="F52" s="30">
        <v>7.8</v>
      </c>
      <c r="G52" s="31">
        <v>0.05</v>
      </c>
      <c r="H52" s="28" t="s">
        <v>5</v>
      </c>
      <c r="I52" s="28">
        <v>40</v>
      </c>
      <c r="J52" s="29">
        <v>25</v>
      </c>
      <c r="K52" s="28">
        <v>1</v>
      </c>
      <c r="L52" s="32">
        <v>2.0499999999999998</v>
      </c>
      <c r="M52" s="32">
        <v>9.3181818181818166</v>
      </c>
      <c r="N52" s="32">
        <f t="shared" si="0"/>
        <v>4.4000000000000004</v>
      </c>
      <c r="O52" s="32">
        <f t="shared" si="1"/>
        <v>9.7777777777777786</v>
      </c>
      <c r="P52" s="32">
        <v>2.1463414634146347</v>
      </c>
      <c r="Q52" s="33">
        <v>1.0493224932249325</v>
      </c>
    </row>
    <row r="53" spans="1:17" x14ac:dyDescent="0.25">
      <c r="A53" s="130"/>
      <c r="B53" s="28" t="s">
        <v>118</v>
      </c>
      <c r="C53" s="28">
        <v>3000</v>
      </c>
      <c r="D53" s="29"/>
      <c r="E53" s="30">
        <v>7.8</v>
      </c>
      <c r="F53" s="30">
        <v>7.8</v>
      </c>
      <c r="G53" s="31">
        <v>0.05</v>
      </c>
      <c r="H53" s="28" t="s">
        <v>5</v>
      </c>
      <c r="I53" s="28">
        <v>40</v>
      </c>
      <c r="J53" s="29">
        <v>25</v>
      </c>
      <c r="K53" s="28">
        <v>2</v>
      </c>
      <c r="L53" s="32">
        <v>2.1</v>
      </c>
      <c r="M53" s="32">
        <v>9.4170403587443943</v>
      </c>
      <c r="N53" s="32">
        <f t="shared" si="0"/>
        <v>4.75</v>
      </c>
      <c r="O53" s="32">
        <f t="shared" si="1"/>
        <v>10.106382978723406</v>
      </c>
      <c r="P53" s="32">
        <v>2.2619047619047619</v>
      </c>
      <c r="Q53" s="33">
        <v>1.0732016210739617</v>
      </c>
    </row>
    <row r="54" spans="1:17" x14ac:dyDescent="0.25">
      <c r="A54" s="130"/>
      <c r="B54" s="28" t="s">
        <v>118</v>
      </c>
      <c r="C54" s="28">
        <v>3000</v>
      </c>
      <c r="D54" s="29"/>
      <c r="E54" s="30">
        <v>7.8</v>
      </c>
      <c r="F54" s="30">
        <v>7.8</v>
      </c>
      <c r="G54" s="31">
        <v>0.05</v>
      </c>
      <c r="H54" s="28" t="s">
        <v>5</v>
      </c>
      <c r="I54" s="28">
        <v>40</v>
      </c>
      <c r="J54" s="29">
        <v>25</v>
      </c>
      <c r="K54" s="28">
        <v>3</v>
      </c>
      <c r="L54" s="32">
        <v>2.2000000000000002</v>
      </c>
      <c r="M54" s="32">
        <v>9.7777777777777786</v>
      </c>
      <c r="N54" s="32">
        <f t="shared" si="0"/>
        <v>5.08</v>
      </c>
      <c r="O54" s="32">
        <f t="shared" si="1"/>
        <v>9.9025341130604296</v>
      </c>
      <c r="P54" s="32">
        <v>2.3090909090909091</v>
      </c>
      <c r="Q54" s="33">
        <v>1.0127591706539074</v>
      </c>
    </row>
    <row r="55" spans="1:17" x14ac:dyDescent="0.25">
      <c r="A55" s="130"/>
      <c r="B55" s="28" t="s">
        <v>118</v>
      </c>
      <c r="C55" s="28">
        <v>3000</v>
      </c>
      <c r="D55" s="29"/>
      <c r="E55" s="30">
        <v>7.8</v>
      </c>
      <c r="F55" s="30">
        <v>7.8</v>
      </c>
      <c r="G55" s="31">
        <v>0.05</v>
      </c>
      <c r="H55" s="28" t="s">
        <v>5</v>
      </c>
      <c r="I55" s="28">
        <v>40</v>
      </c>
      <c r="J55" s="29">
        <v>25</v>
      </c>
      <c r="K55" s="28">
        <v>4</v>
      </c>
      <c r="L55" s="32">
        <v>2.25</v>
      </c>
      <c r="M55" s="32">
        <v>9.9118942731277535</v>
      </c>
      <c r="N55" s="32">
        <f t="shared" si="0"/>
        <v>5.2</v>
      </c>
      <c r="O55" s="32">
        <f t="shared" si="1"/>
        <v>9.4890510948905114</v>
      </c>
      <c r="P55" s="32">
        <v>2.3111111111111113</v>
      </c>
      <c r="Q55" s="33">
        <v>0.95733982157339825</v>
      </c>
    </row>
    <row r="56" spans="1:17" x14ac:dyDescent="0.25">
      <c r="A56" s="130"/>
      <c r="B56" s="28" t="s">
        <v>118</v>
      </c>
      <c r="C56" s="28">
        <v>3000</v>
      </c>
      <c r="D56" s="29"/>
      <c r="E56" s="30">
        <v>7.8</v>
      </c>
      <c r="F56" s="30">
        <v>7.8</v>
      </c>
      <c r="G56" s="31">
        <v>0.05</v>
      </c>
      <c r="H56" s="28" t="s">
        <v>5</v>
      </c>
      <c r="I56" s="28">
        <v>40</v>
      </c>
      <c r="J56" s="29">
        <v>25</v>
      </c>
      <c r="K56" s="28">
        <v>5</v>
      </c>
      <c r="L56" s="32">
        <v>2.2999999999999998</v>
      </c>
      <c r="M56" s="32">
        <v>9.236947791164658</v>
      </c>
      <c r="N56" s="32">
        <f t="shared" si="0"/>
        <v>5.33</v>
      </c>
      <c r="O56" s="32">
        <f t="shared" si="1"/>
        <v>8.1999999999999993</v>
      </c>
      <c r="P56" s="32">
        <v>2.3173913043478263</v>
      </c>
      <c r="Q56" s="33">
        <v>0.88773913043478259</v>
      </c>
    </row>
    <row r="57" spans="1:17" x14ac:dyDescent="0.25">
      <c r="A57" s="130"/>
      <c r="B57" s="28" t="s">
        <v>119</v>
      </c>
      <c r="C57" s="28">
        <v>3000</v>
      </c>
      <c r="D57" s="29"/>
      <c r="E57" s="30">
        <v>7.8</v>
      </c>
      <c r="F57" s="30">
        <v>7.8</v>
      </c>
      <c r="G57" s="31">
        <v>0.05</v>
      </c>
      <c r="H57" s="28" t="s">
        <v>5</v>
      </c>
      <c r="I57" s="28">
        <v>40</v>
      </c>
      <c r="J57" s="29">
        <v>25</v>
      </c>
      <c r="K57" s="28">
        <v>1</v>
      </c>
      <c r="L57" s="32">
        <v>2.0499999999999998</v>
      </c>
      <c r="M57" s="32">
        <v>9.3181818181818166</v>
      </c>
      <c r="N57" s="32">
        <f t="shared" si="0"/>
        <v>4.51</v>
      </c>
      <c r="O57" s="32">
        <f t="shared" si="1"/>
        <v>9.2229038854805729</v>
      </c>
      <c r="P57" s="32">
        <v>2.2000000000000002</v>
      </c>
      <c r="Q57" s="33">
        <v>0.98977505112474462</v>
      </c>
    </row>
    <row r="58" spans="1:17" x14ac:dyDescent="0.25">
      <c r="A58" s="130"/>
      <c r="B58" s="28" t="s">
        <v>119</v>
      </c>
      <c r="C58" s="28">
        <v>3000</v>
      </c>
      <c r="D58" s="29"/>
      <c r="E58" s="30">
        <v>7.8</v>
      </c>
      <c r="F58" s="30">
        <v>7.8</v>
      </c>
      <c r="G58" s="31">
        <v>0.05</v>
      </c>
      <c r="H58" s="28" t="s">
        <v>5</v>
      </c>
      <c r="I58" s="28">
        <v>40</v>
      </c>
      <c r="J58" s="29">
        <v>25</v>
      </c>
      <c r="K58" s="28">
        <v>2</v>
      </c>
      <c r="L58" s="32">
        <v>2.1</v>
      </c>
      <c r="M58" s="32">
        <v>9.4170403587443943</v>
      </c>
      <c r="N58" s="32">
        <f t="shared" si="0"/>
        <v>4.8</v>
      </c>
      <c r="O58" s="32">
        <f t="shared" si="1"/>
        <v>8.8073394495412831</v>
      </c>
      <c r="P58" s="32">
        <v>2.2857142857142856</v>
      </c>
      <c r="Q58" s="33">
        <v>0.93525557011795535</v>
      </c>
    </row>
    <row r="59" spans="1:17" x14ac:dyDescent="0.25">
      <c r="A59" s="130"/>
      <c r="B59" s="28" t="s">
        <v>120</v>
      </c>
      <c r="C59" s="28">
        <v>3000</v>
      </c>
      <c r="D59" s="29"/>
      <c r="E59" s="30">
        <v>7.8</v>
      </c>
      <c r="F59" s="30">
        <v>7.8</v>
      </c>
      <c r="G59" s="31">
        <v>0.05</v>
      </c>
      <c r="H59" s="28" t="s">
        <v>5</v>
      </c>
      <c r="I59" s="28">
        <v>40</v>
      </c>
      <c r="J59" s="29">
        <v>25</v>
      </c>
      <c r="K59" s="28">
        <v>3</v>
      </c>
      <c r="L59" s="32">
        <v>2.2000000000000002</v>
      </c>
      <c r="M59" s="32">
        <v>9.7777777777777786</v>
      </c>
      <c r="N59" s="32">
        <f t="shared" si="0"/>
        <v>5.18</v>
      </c>
      <c r="O59" s="32">
        <f t="shared" si="1"/>
        <v>8.5903814262023221</v>
      </c>
      <c r="P59" s="32">
        <v>2.3545454545454541</v>
      </c>
      <c r="Q59" s="33">
        <v>0.87856173677069194</v>
      </c>
    </row>
    <row r="60" spans="1:17" x14ac:dyDescent="0.25">
      <c r="A60" s="130"/>
      <c r="B60" s="28" t="s">
        <v>120</v>
      </c>
      <c r="C60" s="28">
        <v>3000</v>
      </c>
      <c r="D60" s="29"/>
      <c r="E60" s="30">
        <v>7.8</v>
      </c>
      <c r="F60" s="30">
        <v>7.8</v>
      </c>
      <c r="G60" s="31">
        <v>0.05</v>
      </c>
      <c r="H60" s="28" t="s">
        <v>5</v>
      </c>
      <c r="I60" s="28">
        <v>40</v>
      </c>
      <c r="J60" s="29">
        <v>25</v>
      </c>
      <c r="K60" s="28">
        <v>4</v>
      </c>
      <c r="L60" s="32">
        <v>2.25</v>
      </c>
      <c r="M60" s="32">
        <v>9.9118942731277535</v>
      </c>
      <c r="N60" s="32">
        <f t="shared" si="0"/>
        <v>5.32</v>
      </c>
      <c r="O60" s="32">
        <f t="shared" si="1"/>
        <v>8.0484114977307115</v>
      </c>
      <c r="P60" s="32">
        <v>2.3644444444444446</v>
      </c>
      <c r="Q60" s="33">
        <v>0.81199529332660958</v>
      </c>
    </row>
    <row r="61" spans="1:17" x14ac:dyDescent="0.25">
      <c r="A61" s="130"/>
      <c r="B61" s="28" t="s">
        <v>120</v>
      </c>
      <c r="C61" s="28">
        <v>3000</v>
      </c>
      <c r="D61" s="29"/>
      <c r="E61" s="30">
        <v>7.8</v>
      </c>
      <c r="F61" s="30">
        <v>7.8</v>
      </c>
      <c r="G61" s="31">
        <v>0.05</v>
      </c>
      <c r="H61" s="28" t="s">
        <v>5</v>
      </c>
      <c r="I61" s="28">
        <v>40</v>
      </c>
      <c r="J61" s="29">
        <v>25</v>
      </c>
      <c r="K61" s="28">
        <v>5</v>
      </c>
      <c r="L61" s="32">
        <v>2.2999999999999998</v>
      </c>
      <c r="M61" s="32">
        <v>9.236947791164658</v>
      </c>
      <c r="N61" s="32">
        <f t="shared" si="0"/>
        <v>5.5599999999999987</v>
      </c>
      <c r="O61" s="32">
        <f t="shared" si="1"/>
        <v>7.7115117891816922</v>
      </c>
      <c r="P61" s="32">
        <v>2.4173913043478259</v>
      </c>
      <c r="Q61" s="33">
        <v>0.83485497195923541</v>
      </c>
    </row>
    <row r="62" spans="1:17" x14ac:dyDescent="0.25">
      <c r="A62" s="130"/>
      <c r="B62" s="28" t="s">
        <v>121</v>
      </c>
      <c r="C62" s="28">
        <v>3000</v>
      </c>
      <c r="D62" s="29"/>
      <c r="E62" s="30">
        <v>7.8</v>
      </c>
      <c r="F62" s="30">
        <v>7.8</v>
      </c>
      <c r="G62" s="31">
        <v>0.05</v>
      </c>
      <c r="H62" s="28" t="s">
        <v>5</v>
      </c>
      <c r="I62" s="28">
        <v>40</v>
      </c>
      <c r="J62" s="29">
        <v>25</v>
      </c>
      <c r="K62" s="28">
        <v>1</v>
      </c>
      <c r="L62" s="32">
        <v>2.0499999999999998</v>
      </c>
      <c r="M62" s="32">
        <v>9.3181818181818166</v>
      </c>
      <c r="N62" s="32">
        <f t="shared" si="0"/>
        <v>5.6</v>
      </c>
      <c r="O62" s="32">
        <f t="shared" si="1"/>
        <v>11.089108910891088</v>
      </c>
      <c r="P62" s="32">
        <v>2.7317073170731709</v>
      </c>
      <c r="Q62" s="33">
        <v>1.1900507123883122</v>
      </c>
    </row>
    <row r="63" spans="1:17" x14ac:dyDescent="0.25">
      <c r="A63" s="130"/>
      <c r="B63" s="28" t="s">
        <v>121</v>
      </c>
      <c r="C63" s="28">
        <v>3000</v>
      </c>
      <c r="D63" s="29"/>
      <c r="E63" s="30">
        <v>7.8</v>
      </c>
      <c r="F63" s="30">
        <v>7.8</v>
      </c>
      <c r="G63" s="31">
        <v>0.05</v>
      </c>
      <c r="H63" s="28" t="s">
        <v>5</v>
      </c>
      <c r="I63" s="28">
        <v>40</v>
      </c>
      <c r="J63" s="29">
        <v>25</v>
      </c>
      <c r="K63" s="28">
        <v>2</v>
      </c>
      <c r="L63" s="32">
        <v>2.1</v>
      </c>
      <c r="M63" s="32">
        <v>9.4170403587443943</v>
      </c>
      <c r="N63" s="32">
        <f t="shared" si="0"/>
        <v>4.8</v>
      </c>
      <c r="O63" s="32">
        <f t="shared" si="1"/>
        <v>8.3333333333333339</v>
      </c>
      <c r="P63" s="32">
        <v>2.2857142857142856</v>
      </c>
      <c r="Q63" s="33">
        <v>0.884920634920635</v>
      </c>
    </row>
    <row r="64" spans="1:17" x14ac:dyDescent="0.25">
      <c r="A64" s="130"/>
      <c r="B64" s="28" t="s">
        <v>122</v>
      </c>
      <c r="C64" s="28">
        <v>3000</v>
      </c>
      <c r="D64" s="29"/>
      <c r="E64" s="30">
        <v>7.8</v>
      </c>
      <c r="F64" s="30">
        <v>7.8</v>
      </c>
      <c r="G64" s="31">
        <v>0.05</v>
      </c>
      <c r="H64" s="28" t="s">
        <v>5</v>
      </c>
      <c r="I64" s="28">
        <v>40</v>
      </c>
      <c r="J64" s="29">
        <v>25</v>
      </c>
      <c r="K64" s="28">
        <v>3</v>
      </c>
      <c r="L64" s="32">
        <v>2.2000000000000002</v>
      </c>
      <c r="M64" s="32">
        <v>9.7777777777777786</v>
      </c>
      <c r="N64" s="32">
        <f t="shared" si="0"/>
        <v>5.21</v>
      </c>
      <c r="O64" s="32">
        <f t="shared" si="1"/>
        <v>8.4168012924071078</v>
      </c>
      <c r="P64" s="32">
        <v>2.3681818181818182</v>
      </c>
      <c r="Q64" s="33">
        <v>0.86080922308709051</v>
      </c>
    </row>
    <row r="65" spans="1:17" x14ac:dyDescent="0.25">
      <c r="A65" s="130"/>
      <c r="B65" s="28" t="s">
        <v>122</v>
      </c>
      <c r="C65" s="28">
        <v>3000</v>
      </c>
      <c r="D65" s="29"/>
      <c r="E65" s="30">
        <v>7.8</v>
      </c>
      <c r="F65" s="30">
        <v>7.8</v>
      </c>
      <c r="G65" s="31">
        <v>0.05</v>
      </c>
      <c r="H65" s="28" t="s">
        <v>5</v>
      </c>
      <c r="I65" s="28">
        <v>40</v>
      </c>
      <c r="J65" s="29">
        <v>25</v>
      </c>
      <c r="K65" s="28">
        <v>4</v>
      </c>
      <c r="L65" s="32">
        <v>2.25</v>
      </c>
      <c r="M65" s="32">
        <v>9.9118942731277535</v>
      </c>
      <c r="N65" s="32">
        <f t="shared" si="0"/>
        <v>5.42</v>
      </c>
      <c r="O65" s="32">
        <f t="shared" si="1"/>
        <v>7.7428571428571429</v>
      </c>
      <c r="P65" s="32">
        <v>2.4088888888888889</v>
      </c>
      <c r="Q65" s="33">
        <v>0.78116825396825396</v>
      </c>
    </row>
    <row r="66" spans="1:17" x14ac:dyDescent="0.25">
      <c r="A66" s="130"/>
      <c r="B66" s="28" t="s">
        <v>122</v>
      </c>
      <c r="C66" s="28">
        <v>3000</v>
      </c>
      <c r="D66" s="29"/>
      <c r="E66" s="30">
        <v>7.8</v>
      </c>
      <c r="F66" s="30">
        <v>7.8</v>
      </c>
      <c r="G66" s="31">
        <v>0.05</v>
      </c>
      <c r="H66" s="28" t="s">
        <v>5</v>
      </c>
      <c r="I66" s="28">
        <v>40</v>
      </c>
      <c r="J66" s="29">
        <v>25</v>
      </c>
      <c r="K66" s="28">
        <v>5</v>
      </c>
      <c r="L66" s="32">
        <v>2.2999999999999998</v>
      </c>
      <c r="M66" s="32">
        <v>9.236947791164658</v>
      </c>
      <c r="N66" s="32">
        <f t="shared" si="0"/>
        <v>6.8</v>
      </c>
      <c r="O66" s="32">
        <f t="shared" si="1"/>
        <v>8.3847102342786677</v>
      </c>
      <c r="P66" s="32">
        <v>2.956521739130435</v>
      </c>
      <c r="Q66" s="33">
        <v>0.90773602101538631</v>
      </c>
    </row>
    <row r="67" spans="1:17" x14ac:dyDescent="0.25">
      <c r="A67" s="130"/>
      <c r="B67" s="28" t="s">
        <v>117</v>
      </c>
      <c r="C67" s="28">
        <v>3000</v>
      </c>
      <c r="D67" s="29"/>
      <c r="E67" s="30">
        <v>7.8</v>
      </c>
      <c r="F67" s="30">
        <v>7.8</v>
      </c>
      <c r="G67" s="31">
        <v>0.05</v>
      </c>
      <c r="H67" s="28" t="s">
        <v>5</v>
      </c>
      <c r="I67" s="28">
        <v>40</v>
      </c>
      <c r="J67" s="29">
        <v>25</v>
      </c>
      <c r="K67" s="28">
        <v>1</v>
      </c>
      <c r="L67" s="32">
        <v>2.0499999999999998</v>
      </c>
      <c r="M67" s="32">
        <v>9.3181818181818166</v>
      </c>
      <c r="N67" s="32">
        <f t="shared" ref="N67:N130" si="2">L67*P67</f>
        <v>5.22</v>
      </c>
      <c r="O67" s="32">
        <f t="shared" ref="O67:O130" si="3">M67*Q67</f>
        <v>9.6487985212569285</v>
      </c>
      <c r="P67" s="32">
        <v>2.5463414634146342</v>
      </c>
      <c r="Q67" s="33">
        <v>1.035480816915378</v>
      </c>
    </row>
    <row r="68" spans="1:17" x14ac:dyDescent="0.25">
      <c r="A68" s="130"/>
      <c r="B68" s="28" t="s">
        <v>117</v>
      </c>
      <c r="C68" s="28">
        <v>3000</v>
      </c>
      <c r="D68" s="29"/>
      <c r="E68" s="30">
        <v>7.8</v>
      </c>
      <c r="F68" s="30">
        <v>7.8</v>
      </c>
      <c r="G68" s="31">
        <v>0.05</v>
      </c>
      <c r="H68" s="28" t="s">
        <v>5</v>
      </c>
      <c r="I68" s="28">
        <v>40</v>
      </c>
      <c r="J68" s="29">
        <v>25</v>
      </c>
      <c r="K68" s="28">
        <v>2</v>
      </c>
      <c r="L68" s="32">
        <v>2.1</v>
      </c>
      <c r="M68" s="32">
        <v>9.4170403587443943</v>
      </c>
      <c r="N68" s="32">
        <f t="shared" si="2"/>
        <v>6.1</v>
      </c>
      <c r="O68" s="32">
        <f t="shared" si="3"/>
        <v>9.9510603588907003</v>
      </c>
      <c r="P68" s="32">
        <v>2.9047619047619047</v>
      </c>
      <c r="Q68" s="33">
        <v>1.0567078381107744</v>
      </c>
    </row>
    <row r="69" spans="1:17" x14ac:dyDescent="0.25">
      <c r="A69" s="130"/>
      <c r="B69" s="28" t="s">
        <v>117</v>
      </c>
      <c r="C69" s="28">
        <v>3000</v>
      </c>
      <c r="D69" s="29"/>
      <c r="E69" s="30">
        <v>7.8</v>
      </c>
      <c r="F69" s="30">
        <v>7.8</v>
      </c>
      <c r="G69" s="31">
        <v>0.05</v>
      </c>
      <c r="H69" s="28" t="s">
        <v>5</v>
      </c>
      <c r="I69" s="28">
        <v>40</v>
      </c>
      <c r="J69" s="29">
        <v>25</v>
      </c>
      <c r="K69" s="28">
        <v>3</v>
      </c>
      <c r="L69" s="32">
        <v>2.2000000000000002</v>
      </c>
      <c r="M69" s="32">
        <v>9.7777777777777786</v>
      </c>
      <c r="N69" s="32">
        <f t="shared" si="2"/>
        <v>6.31</v>
      </c>
      <c r="O69" s="32">
        <f t="shared" si="3"/>
        <v>9.6779141104294464</v>
      </c>
      <c r="P69" s="32">
        <v>2.8681818181818177</v>
      </c>
      <c r="Q69" s="33">
        <v>0.9897866703848297</v>
      </c>
    </row>
    <row r="70" spans="1:17" x14ac:dyDescent="0.25">
      <c r="A70" s="130"/>
      <c r="B70" s="28" t="s">
        <v>117</v>
      </c>
      <c r="C70" s="28">
        <v>3000</v>
      </c>
      <c r="D70" s="29"/>
      <c r="E70" s="30">
        <v>7.8</v>
      </c>
      <c r="F70" s="30">
        <v>7.8</v>
      </c>
      <c r="G70" s="31">
        <v>0.05</v>
      </c>
      <c r="H70" s="28" t="s">
        <v>5</v>
      </c>
      <c r="I70" s="28">
        <v>40</v>
      </c>
      <c r="J70" s="29">
        <v>25</v>
      </c>
      <c r="K70" s="28">
        <v>4</v>
      </c>
      <c r="L70" s="32">
        <v>2.25</v>
      </c>
      <c r="M70" s="32">
        <v>9.9118942731277535</v>
      </c>
      <c r="N70" s="32">
        <f t="shared" si="2"/>
        <v>6.85</v>
      </c>
      <c r="O70" s="32">
        <f t="shared" si="3"/>
        <v>9.4482758620689662</v>
      </c>
      <c r="P70" s="32">
        <v>3.0444444444444443</v>
      </c>
      <c r="Q70" s="33">
        <v>0.9532260536398468</v>
      </c>
    </row>
    <row r="71" spans="1:17" x14ac:dyDescent="0.25">
      <c r="A71" s="130"/>
      <c r="B71" s="28" t="s">
        <v>117</v>
      </c>
      <c r="C71" s="28">
        <v>3000</v>
      </c>
      <c r="D71" s="29"/>
      <c r="E71" s="30">
        <v>7.8</v>
      </c>
      <c r="F71" s="30">
        <v>7.8</v>
      </c>
      <c r="G71" s="31">
        <v>0.05</v>
      </c>
      <c r="H71" s="28" t="s">
        <v>5</v>
      </c>
      <c r="I71" s="28">
        <v>40</v>
      </c>
      <c r="J71" s="29">
        <v>25</v>
      </c>
      <c r="K71" s="28">
        <v>5</v>
      </c>
      <c r="L71" s="32">
        <v>2.2999999999999998</v>
      </c>
      <c r="M71" s="32">
        <v>9.236947791164658</v>
      </c>
      <c r="N71" s="32">
        <f t="shared" si="2"/>
        <v>7.15</v>
      </c>
      <c r="O71" s="32">
        <f t="shared" si="3"/>
        <v>9.6883468834688333</v>
      </c>
      <c r="P71" s="32">
        <v>3.1086956521739135</v>
      </c>
      <c r="Q71" s="33">
        <v>1.0488688582537999</v>
      </c>
    </row>
    <row r="72" spans="1:17" x14ac:dyDescent="0.25">
      <c r="A72" s="130"/>
      <c r="B72" s="28" t="s">
        <v>118</v>
      </c>
      <c r="C72" s="28">
        <v>3000</v>
      </c>
      <c r="D72" s="29"/>
      <c r="E72" s="30">
        <v>7.8</v>
      </c>
      <c r="F72" s="30">
        <v>7.8</v>
      </c>
      <c r="G72" s="31">
        <v>0.05</v>
      </c>
      <c r="H72" s="28" t="s">
        <v>5</v>
      </c>
      <c r="I72" s="28">
        <v>40</v>
      </c>
      <c r="J72" s="29">
        <v>25</v>
      </c>
      <c r="K72" s="28">
        <v>1</v>
      </c>
      <c r="L72" s="32">
        <v>2.0499999999999998</v>
      </c>
      <c r="M72" s="32">
        <v>9.3181818181818166</v>
      </c>
      <c r="N72" s="32">
        <f t="shared" si="2"/>
        <v>5.45</v>
      </c>
      <c r="O72" s="32">
        <f t="shared" si="3"/>
        <v>8.7479935794542545</v>
      </c>
      <c r="P72" s="32">
        <v>2.6585365853658538</v>
      </c>
      <c r="Q72" s="33">
        <v>0.93880906706338352</v>
      </c>
    </row>
    <row r="73" spans="1:17" x14ac:dyDescent="0.25">
      <c r="A73" s="130"/>
      <c r="B73" s="28" t="s">
        <v>118</v>
      </c>
      <c r="C73" s="28">
        <v>3000</v>
      </c>
      <c r="D73" s="29"/>
      <c r="E73" s="30">
        <v>7.8</v>
      </c>
      <c r="F73" s="30">
        <v>7.8</v>
      </c>
      <c r="G73" s="31">
        <v>0.05</v>
      </c>
      <c r="H73" s="28" t="s">
        <v>5</v>
      </c>
      <c r="I73" s="28">
        <v>40</v>
      </c>
      <c r="J73" s="29">
        <v>25</v>
      </c>
      <c r="K73" s="28">
        <v>2</v>
      </c>
      <c r="L73" s="32">
        <v>2.1</v>
      </c>
      <c r="M73" s="32">
        <v>9.4170403587443943</v>
      </c>
      <c r="N73" s="32">
        <f t="shared" si="2"/>
        <v>6.3000000000000007</v>
      </c>
      <c r="O73" s="32">
        <f t="shared" si="3"/>
        <v>9.3195266272189343</v>
      </c>
      <c r="P73" s="32">
        <v>3</v>
      </c>
      <c r="Q73" s="33">
        <v>0.98964497041420119</v>
      </c>
    </row>
    <row r="74" spans="1:17" x14ac:dyDescent="0.25">
      <c r="A74" s="130"/>
      <c r="B74" s="28" t="s">
        <v>118</v>
      </c>
      <c r="C74" s="28">
        <v>3000</v>
      </c>
      <c r="D74" s="29"/>
      <c r="E74" s="30">
        <v>7.8</v>
      </c>
      <c r="F74" s="30">
        <v>7.8</v>
      </c>
      <c r="G74" s="31">
        <v>0.05</v>
      </c>
      <c r="H74" s="28" t="s">
        <v>5</v>
      </c>
      <c r="I74" s="28">
        <v>40</v>
      </c>
      <c r="J74" s="29">
        <v>25</v>
      </c>
      <c r="K74" s="28">
        <v>3</v>
      </c>
      <c r="L74" s="32">
        <v>2.2000000000000002</v>
      </c>
      <c r="M74" s="32">
        <v>9.7777777777777786</v>
      </c>
      <c r="N74" s="32">
        <f t="shared" si="2"/>
        <v>6.78</v>
      </c>
      <c r="O74" s="32">
        <f t="shared" si="3"/>
        <v>8.8166449934980502</v>
      </c>
      <c r="P74" s="32">
        <v>3.0818181818181816</v>
      </c>
      <c r="Q74" s="33">
        <v>0.9017023288804823</v>
      </c>
    </row>
    <row r="75" spans="1:17" x14ac:dyDescent="0.25">
      <c r="A75" s="130"/>
      <c r="B75" s="28" t="s">
        <v>118</v>
      </c>
      <c r="C75" s="28">
        <v>3000</v>
      </c>
      <c r="D75" s="29"/>
      <c r="E75" s="30">
        <v>7.8</v>
      </c>
      <c r="F75" s="30">
        <v>7.8</v>
      </c>
      <c r="G75" s="31">
        <v>0.05</v>
      </c>
      <c r="H75" s="28" t="s">
        <v>5</v>
      </c>
      <c r="I75" s="28">
        <v>40</v>
      </c>
      <c r="J75" s="29">
        <v>25</v>
      </c>
      <c r="K75" s="28">
        <v>4</v>
      </c>
      <c r="L75" s="32">
        <v>2.25</v>
      </c>
      <c r="M75" s="32">
        <v>9.9118942731277535</v>
      </c>
      <c r="N75" s="32">
        <f t="shared" si="2"/>
        <v>7.1</v>
      </c>
      <c r="O75" s="32">
        <f t="shared" si="3"/>
        <v>8.7654320987654319</v>
      </c>
      <c r="P75" s="32">
        <v>3.1555555555555554</v>
      </c>
      <c r="Q75" s="33">
        <v>0.88433470507544576</v>
      </c>
    </row>
    <row r="76" spans="1:17" x14ac:dyDescent="0.25">
      <c r="A76" s="130"/>
      <c r="B76" s="28" t="s">
        <v>118</v>
      </c>
      <c r="C76" s="28">
        <v>3000</v>
      </c>
      <c r="D76" s="29"/>
      <c r="E76" s="30">
        <v>7.8</v>
      </c>
      <c r="F76" s="30">
        <v>7.8</v>
      </c>
      <c r="G76" s="31">
        <v>0.05</v>
      </c>
      <c r="H76" s="28" t="s">
        <v>5</v>
      </c>
      <c r="I76" s="28">
        <v>40</v>
      </c>
      <c r="J76" s="29">
        <v>25</v>
      </c>
      <c r="K76" s="28">
        <v>5</v>
      </c>
      <c r="L76" s="32">
        <v>2.2999999999999998</v>
      </c>
      <c r="M76" s="32">
        <v>9.236947791164658</v>
      </c>
      <c r="N76" s="32">
        <f t="shared" si="2"/>
        <v>7.78</v>
      </c>
      <c r="O76" s="32">
        <f t="shared" si="3"/>
        <v>8.6733556298773689</v>
      </c>
      <c r="P76" s="32">
        <v>3.3826086956521744</v>
      </c>
      <c r="Q76" s="33">
        <v>0.93898502253889782</v>
      </c>
    </row>
    <row r="77" spans="1:17" x14ac:dyDescent="0.25">
      <c r="A77" s="130"/>
      <c r="B77" s="28" t="s">
        <v>119</v>
      </c>
      <c r="C77" s="28">
        <v>3000</v>
      </c>
      <c r="D77" s="29"/>
      <c r="E77" s="30">
        <v>7.8</v>
      </c>
      <c r="F77" s="30">
        <v>7.8</v>
      </c>
      <c r="G77" s="31">
        <v>0.05</v>
      </c>
      <c r="H77" s="28" t="s">
        <v>5</v>
      </c>
      <c r="I77" s="28">
        <v>40</v>
      </c>
      <c r="J77" s="29">
        <v>25</v>
      </c>
      <c r="K77" s="28">
        <v>1</v>
      </c>
      <c r="L77" s="32">
        <v>2.0499999999999998</v>
      </c>
      <c r="M77" s="32">
        <v>9.3181818181818166</v>
      </c>
      <c r="N77" s="32">
        <f t="shared" si="2"/>
        <v>5.47</v>
      </c>
      <c r="O77" s="32">
        <f t="shared" si="3"/>
        <v>8.6825396825396819</v>
      </c>
      <c r="P77" s="32">
        <v>2.6682926829268294</v>
      </c>
      <c r="Q77" s="33">
        <v>0.93178474641889286</v>
      </c>
    </row>
    <row r="78" spans="1:17" x14ac:dyDescent="0.25">
      <c r="A78" s="130"/>
      <c r="B78" s="28" t="s">
        <v>119</v>
      </c>
      <c r="C78" s="28">
        <v>3000</v>
      </c>
      <c r="D78" s="29"/>
      <c r="E78" s="30">
        <v>7.8</v>
      </c>
      <c r="F78" s="30">
        <v>7.8</v>
      </c>
      <c r="G78" s="31">
        <v>0.05</v>
      </c>
      <c r="H78" s="28" t="s">
        <v>5</v>
      </c>
      <c r="I78" s="28">
        <v>40</v>
      </c>
      <c r="J78" s="29">
        <v>25</v>
      </c>
      <c r="K78" s="28">
        <v>2</v>
      </c>
      <c r="L78" s="32">
        <v>2.1</v>
      </c>
      <c r="M78" s="32">
        <v>9.4170403587443943</v>
      </c>
      <c r="N78" s="32">
        <f t="shared" si="2"/>
        <v>6.5</v>
      </c>
      <c r="O78" s="32">
        <f t="shared" si="3"/>
        <v>9.5029239766081872</v>
      </c>
      <c r="P78" s="32">
        <v>3.0952380952380949</v>
      </c>
      <c r="Q78" s="33">
        <v>1.0091200222779171</v>
      </c>
    </row>
    <row r="79" spans="1:17" x14ac:dyDescent="0.25">
      <c r="A79" s="130"/>
      <c r="B79" s="28" t="s">
        <v>120</v>
      </c>
      <c r="C79" s="28">
        <v>3000</v>
      </c>
      <c r="D79" s="29"/>
      <c r="E79" s="30">
        <v>7.8</v>
      </c>
      <c r="F79" s="30">
        <v>7.8</v>
      </c>
      <c r="G79" s="31">
        <v>0.05</v>
      </c>
      <c r="H79" s="28" t="s">
        <v>5</v>
      </c>
      <c r="I79" s="28">
        <v>40</v>
      </c>
      <c r="J79" s="29">
        <v>25</v>
      </c>
      <c r="K79" s="28">
        <v>3</v>
      </c>
      <c r="L79" s="32">
        <v>2.2000000000000002</v>
      </c>
      <c r="M79" s="32">
        <v>9.7777777777777786</v>
      </c>
      <c r="N79" s="32">
        <f t="shared" si="2"/>
        <v>6.8100000000000005</v>
      </c>
      <c r="O79" s="32">
        <f t="shared" si="3"/>
        <v>7.6602924634420688</v>
      </c>
      <c r="P79" s="32">
        <v>3.0954545454545452</v>
      </c>
      <c r="Q79" s="33">
        <v>0.78343900194293881</v>
      </c>
    </row>
    <row r="80" spans="1:17" x14ac:dyDescent="0.25">
      <c r="A80" s="130"/>
      <c r="B80" s="28" t="s">
        <v>120</v>
      </c>
      <c r="C80" s="28">
        <v>3000</v>
      </c>
      <c r="D80" s="29"/>
      <c r="E80" s="30">
        <v>7.8</v>
      </c>
      <c r="F80" s="30">
        <v>7.8</v>
      </c>
      <c r="G80" s="31">
        <v>0.05</v>
      </c>
      <c r="H80" s="28" t="s">
        <v>5</v>
      </c>
      <c r="I80" s="28">
        <v>40</v>
      </c>
      <c r="J80" s="29">
        <v>25</v>
      </c>
      <c r="K80" s="28">
        <v>4</v>
      </c>
      <c r="L80" s="32">
        <v>2.25</v>
      </c>
      <c r="M80" s="32">
        <v>9.9118942731277535</v>
      </c>
      <c r="N80" s="32">
        <f t="shared" si="2"/>
        <v>7.18</v>
      </c>
      <c r="O80" s="32">
        <f t="shared" si="3"/>
        <v>8.8206388206388215</v>
      </c>
      <c r="P80" s="32">
        <v>3.1911111111111108</v>
      </c>
      <c r="Q80" s="33">
        <v>0.88990444990444995</v>
      </c>
    </row>
    <row r="81" spans="1:17" x14ac:dyDescent="0.25">
      <c r="A81" s="130"/>
      <c r="B81" s="28" t="s">
        <v>120</v>
      </c>
      <c r="C81" s="28">
        <v>3000</v>
      </c>
      <c r="D81" s="29"/>
      <c r="E81" s="30">
        <v>7.8</v>
      </c>
      <c r="F81" s="30">
        <v>7.8</v>
      </c>
      <c r="G81" s="31">
        <v>0.05</v>
      </c>
      <c r="H81" s="28" t="s">
        <v>5</v>
      </c>
      <c r="I81" s="28">
        <v>40</v>
      </c>
      <c r="J81" s="29">
        <v>25</v>
      </c>
      <c r="K81" s="28">
        <v>5</v>
      </c>
      <c r="L81" s="32">
        <v>2.2999999999999998</v>
      </c>
      <c r="M81" s="32">
        <v>9.236947791164658</v>
      </c>
      <c r="N81" s="32">
        <f t="shared" si="2"/>
        <v>7.85</v>
      </c>
      <c r="O81" s="32">
        <f t="shared" si="3"/>
        <v>8.6740331491712706</v>
      </c>
      <c r="P81" s="32">
        <v>3.4130434782608696</v>
      </c>
      <c r="Q81" s="33">
        <v>0.93905837136680281</v>
      </c>
    </row>
    <row r="82" spans="1:17" x14ac:dyDescent="0.25">
      <c r="A82" s="130"/>
      <c r="B82" s="28" t="s">
        <v>121</v>
      </c>
      <c r="C82" s="28">
        <v>3000</v>
      </c>
      <c r="D82" s="29"/>
      <c r="E82" s="30">
        <v>7.8</v>
      </c>
      <c r="F82" s="30">
        <v>7.8</v>
      </c>
      <c r="G82" s="31">
        <v>0.05</v>
      </c>
      <c r="H82" s="28" t="s">
        <v>5</v>
      </c>
      <c r="I82" s="28">
        <v>40</v>
      </c>
      <c r="J82" s="29">
        <v>25</v>
      </c>
      <c r="K82" s="28">
        <v>1</v>
      </c>
      <c r="L82" s="32">
        <v>2.0499999999999998</v>
      </c>
      <c r="M82" s="32">
        <v>9.3181818181818166</v>
      </c>
      <c r="N82" s="32">
        <f t="shared" si="2"/>
        <v>5.75</v>
      </c>
      <c r="O82" s="32">
        <f t="shared" si="3"/>
        <v>9.1125198098256739</v>
      </c>
      <c r="P82" s="32">
        <v>2.8048780487804881</v>
      </c>
      <c r="Q82" s="33">
        <v>0.97792895520080425</v>
      </c>
    </row>
    <row r="83" spans="1:17" x14ac:dyDescent="0.25">
      <c r="A83" s="130"/>
      <c r="B83" s="28" t="s">
        <v>121</v>
      </c>
      <c r="C83" s="28">
        <v>3000</v>
      </c>
      <c r="D83" s="29"/>
      <c r="E83" s="30">
        <v>7.8</v>
      </c>
      <c r="F83" s="30">
        <v>7.8</v>
      </c>
      <c r="G83" s="31">
        <v>0.05</v>
      </c>
      <c r="H83" s="28" t="s">
        <v>5</v>
      </c>
      <c r="I83" s="28">
        <v>40</v>
      </c>
      <c r="J83" s="29">
        <v>25</v>
      </c>
      <c r="K83" s="28">
        <v>2</v>
      </c>
      <c r="L83" s="32">
        <v>2.1</v>
      </c>
      <c r="M83" s="32">
        <v>9.4170403587443943</v>
      </c>
      <c r="N83" s="32">
        <f t="shared" si="2"/>
        <v>6.7</v>
      </c>
      <c r="O83" s="32">
        <f t="shared" si="3"/>
        <v>9.571428571428573</v>
      </c>
      <c r="P83" s="32">
        <v>3.1904761904761902</v>
      </c>
      <c r="Q83" s="33">
        <v>1.0163945578231295</v>
      </c>
    </row>
    <row r="84" spans="1:17" x14ac:dyDescent="0.25">
      <c r="A84" s="130"/>
      <c r="B84" s="28" t="s">
        <v>122</v>
      </c>
      <c r="C84" s="28">
        <v>3000</v>
      </c>
      <c r="D84" s="29"/>
      <c r="E84" s="30">
        <v>7.8</v>
      </c>
      <c r="F84" s="30">
        <v>7.8</v>
      </c>
      <c r="G84" s="31">
        <v>0.05</v>
      </c>
      <c r="H84" s="28" t="s">
        <v>5</v>
      </c>
      <c r="I84" s="28">
        <v>40</v>
      </c>
      <c r="J84" s="29">
        <v>25</v>
      </c>
      <c r="K84" s="28">
        <v>3</v>
      </c>
      <c r="L84" s="32">
        <v>2.2000000000000002</v>
      </c>
      <c r="M84" s="32">
        <v>9.7777777777777786</v>
      </c>
      <c r="N84" s="32">
        <f t="shared" si="2"/>
        <v>7</v>
      </c>
      <c r="O84" s="32">
        <f t="shared" si="3"/>
        <v>8.8945362134688679</v>
      </c>
      <c r="P84" s="32">
        <v>3.1818181818181817</v>
      </c>
      <c r="Q84" s="33">
        <v>0.90966847637749781</v>
      </c>
    </row>
    <row r="85" spans="1:17" x14ac:dyDescent="0.25">
      <c r="A85" s="130"/>
      <c r="B85" s="28" t="s">
        <v>122</v>
      </c>
      <c r="C85" s="28">
        <v>3000</v>
      </c>
      <c r="D85" s="29"/>
      <c r="E85" s="30">
        <v>7.8</v>
      </c>
      <c r="F85" s="30">
        <v>7.8</v>
      </c>
      <c r="G85" s="31">
        <v>0.05</v>
      </c>
      <c r="H85" s="28" t="s">
        <v>5</v>
      </c>
      <c r="I85" s="28">
        <v>40</v>
      </c>
      <c r="J85" s="29">
        <v>25</v>
      </c>
      <c r="K85" s="28">
        <v>4</v>
      </c>
      <c r="L85" s="32">
        <v>2.25</v>
      </c>
      <c r="M85" s="32">
        <v>9.9118942731277535</v>
      </c>
      <c r="N85" s="32">
        <f t="shared" si="2"/>
        <v>7.2</v>
      </c>
      <c r="O85" s="32">
        <f t="shared" si="3"/>
        <v>8.8669950738916246</v>
      </c>
      <c r="P85" s="32">
        <v>3.2</v>
      </c>
      <c r="Q85" s="33">
        <v>0.89458128078817722</v>
      </c>
    </row>
    <row r="86" spans="1:17" x14ac:dyDescent="0.25">
      <c r="A86" s="132"/>
      <c r="B86" s="28" t="s">
        <v>122</v>
      </c>
      <c r="C86" s="28">
        <v>3000</v>
      </c>
      <c r="D86" s="29"/>
      <c r="E86" s="30">
        <v>7.8</v>
      </c>
      <c r="F86" s="30">
        <v>7.8</v>
      </c>
      <c r="G86" s="31">
        <v>0.05</v>
      </c>
      <c r="H86" s="28" t="s">
        <v>5</v>
      </c>
      <c r="I86" s="28">
        <v>40</v>
      </c>
      <c r="J86" s="29">
        <v>25</v>
      </c>
      <c r="K86" s="28">
        <v>5</v>
      </c>
      <c r="L86" s="32">
        <v>2.2999999999999998</v>
      </c>
      <c r="M86" s="32">
        <v>9.236947791164658</v>
      </c>
      <c r="N86" s="32">
        <f t="shared" si="2"/>
        <v>8.0500000000000007</v>
      </c>
      <c r="O86" s="32">
        <f t="shared" si="3"/>
        <v>8.674568965517242</v>
      </c>
      <c r="P86" s="32">
        <v>3.5000000000000004</v>
      </c>
      <c r="Q86" s="33">
        <v>0.93911637931034497</v>
      </c>
    </row>
    <row r="87" spans="1:17" ht="24" x14ac:dyDescent="0.25">
      <c r="A87" s="129" t="s">
        <v>126</v>
      </c>
      <c r="B87" s="28" t="s">
        <v>127</v>
      </c>
      <c r="C87" s="28">
        <v>17.5</v>
      </c>
      <c r="D87" s="29">
        <v>1400</v>
      </c>
      <c r="E87" s="30">
        <v>7.6</v>
      </c>
      <c r="F87" s="30">
        <v>7.6</v>
      </c>
      <c r="G87" s="31">
        <v>0.23</v>
      </c>
      <c r="H87" s="35" t="s">
        <v>128</v>
      </c>
      <c r="I87" s="28"/>
      <c r="J87" s="29">
        <v>25</v>
      </c>
      <c r="K87" s="28">
        <v>1</v>
      </c>
      <c r="L87" s="32">
        <v>3.5</v>
      </c>
      <c r="M87" s="32">
        <v>30.6</v>
      </c>
      <c r="N87" s="32">
        <f t="shared" si="2"/>
        <v>3.7799999999999994</v>
      </c>
      <c r="O87" s="32">
        <f t="shared" si="3"/>
        <v>30.3</v>
      </c>
      <c r="P87" s="32">
        <v>1.0799999999999998</v>
      </c>
      <c r="Q87" s="33">
        <v>0.99019607843137247</v>
      </c>
    </row>
    <row r="88" spans="1:17" x14ac:dyDescent="0.25">
      <c r="A88" s="130"/>
      <c r="B88" s="28" t="s">
        <v>127</v>
      </c>
      <c r="C88" s="28">
        <v>17.5</v>
      </c>
      <c r="D88" s="29">
        <v>1400</v>
      </c>
      <c r="E88" s="30">
        <v>7.6</v>
      </c>
      <c r="F88" s="30">
        <v>7.6</v>
      </c>
      <c r="G88" s="31">
        <v>0.23</v>
      </c>
      <c r="H88" s="28" t="s">
        <v>129</v>
      </c>
      <c r="I88" s="28"/>
      <c r="J88" s="29">
        <v>25</v>
      </c>
      <c r="K88" s="28">
        <v>1</v>
      </c>
      <c r="L88" s="32">
        <v>9.5500000000000007</v>
      </c>
      <c r="M88" s="32">
        <v>34.5</v>
      </c>
      <c r="N88" s="32">
        <f t="shared" si="2"/>
        <v>9.31</v>
      </c>
      <c r="O88" s="32">
        <f t="shared" si="3"/>
        <v>29.5</v>
      </c>
      <c r="P88" s="32">
        <v>0.97486910994764397</v>
      </c>
      <c r="Q88" s="33">
        <v>0.85507246376811596</v>
      </c>
    </row>
    <row r="89" spans="1:17" x14ac:dyDescent="0.25">
      <c r="A89" s="130"/>
      <c r="B89" s="28" t="s">
        <v>127</v>
      </c>
      <c r="C89" s="28">
        <v>17.5</v>
      </c>
      <c r="D89" s="29">
        <v>1400</v>
      </c>
      <c r="E89" s="30">
        <v>7.6</v>
      </c>
      <c r="F89" s="30">
        <v>7.6</v>
      </c>
      <c r="G89" s="31">
        <v>0.15</v>
      </c>
      <c r="H89" s="28" t="s">
        <v>130</v>
      </c>
      <c r="I89" s="28"/>
      <c r="J89" s="29">
        <v>25</v>
      </c>
      <c r="K89" s="28">
        <v>1</v>
      </c>
      <c r="L89" s="32">
        <v>55.8</v>
      </c>
      <c r="M89" s="32">
        <v>50.1</v>
      </c>
      <c r="N89" s="32">
        <f t="shared" si="2"/>
        <v>63.9</v>
      </c>
      <c r="O89" s="32">
        <f t="shared" si="3"/>
        <v>51.899999999999991</v>
      </c>
      <c r="P89" s="32">
        <v>1.1451612903225807</v>
      </c>
      <c r="Q89" s="33">
        <v>1.0359281437125747</v>
      </c>
    </row>
    <row r="90" spans="1:17" ht="24" x14ac:dyDescent="0.25">
      <c r="A90" s="130"/>
      <c r="B90" s="28" t="s">
        <v>127</v>
      </c>
      <c r="C90" s="28">
        <v>17.5</v>
      </c>
      <c r="D90" s="29">
        <v>1400</v>
      </c>
      <c r="E90" s="30">
        <v>7.6</v>
      </c>
      <c r="F90" s="30">
        <v>7.6</v>
      </c>
      <c r="G90" s="31">
        <v>0.18</v>
      </c>
      <c r="H90" s="35" t="s">
        <v>131</v>
      </c>
      <c r="I90" s="28"/>
      <c r="J90" s="29">
        <v>25</v>
      </c>
      <c r="K90" s="28">
        <v>1</v>
      </c>
      <c r="L90" s="32">
        <v>191</v>
      </c>
      <c r="M90" s="32">
        <v>31.3</v>
      </c>
      <c r="N90" s="32">
        <f t="shared" si="2"/>
        <v>220.00000000000003</v>
      </c>
      <c r="O90" s="32">
        <f t="shared" si="3"/>
        <v>30.5</v>
      </c>
      <c r="P90" s="32">
        <v>1.1518324607329844</v>
      </c>
      <c r="Q90" s="33">
        <v>0.9744408945686901</v>
      </c>
    </row>
    <row r="91" spans="1:17" x14ac:dyDescent="0.25">
      <c r="A91" s="130"/>
      <c r="B91" s="28" t="s">
        <v>127</v>
      </c>
      <c r="C91" s="28">
        <v>17.5</v>
      </c>
      <c r="D91" s="29">
        <v>1400</v>
      </c>
      <c r="E91" s="30">
        <v>7.6</v>
      </c>
      <c r="F91" s="30">
        <v>7.6</v>
      </c>
      <c r="G91" s="31">
        <v>0.23</v>
      </c>
      <c r="H91" s="28" t="s">
        <v>6</v>
      </c>
      <c r="I91" s="28"/>
      <c r="J91" s="29">
        <v>25</v>
      </c>
      <c r="K91" s="28">
        <v>1</v>
      </c>
      <c r="L91" s="32">
        <v>518</v>
      </c>
      <c r="M91" s="32">
        <v>18.7</v>
      </c>
      <c r="N91" s="32">
        <f t="shared" si="2"/>
        <v>715</v>
      </c>
      <c r="O91" s="32">
        <f t="shared" si="3"/>
        <v>14.5</v>
      </c>
      <c r="P91" s="32">
        <v>1.3803088803088803</v>
      </c>
      <c r="Q91" s="33">
        <v>0.77540106951871657</v>
      </c>
    </row>
    <row r="92" spans="1:17" x14ac:dyDescent="0.25">
      <c r="A92" s="132"/>
      <c r="B92" s="28" t="s">
        <v>127</v>
      </c>
      <c r="C92" s="28">
        <v>17.5</v>
      </c>
      <c r="D92" s="29">
        <v>1400</v>
      </c>
      <c r="E92" s="30">
        <v>7.6</v>
      </c>
      <c r="F92" s="30">
        <v>7.6</v>
      </c>
      <c r="G92" s="31">
        <v>0.21</v>
      </c>
      <c r="H92" s="28" t="s">
        <v>132</v>
      </c>
      <c r="I92" s="28"/>
      <c r="J92" s="29">
        <v>25</v>
      </c>
      <c r="K92" s="28">
        <v>1</v>
      </c>
      <c r="L92" s="32">
        <v>626</v>
      </c>
      <c r="M92" s="32">
        <v>18</v>
      </c>
      <c r="N92" s="32">
        <f t="shared" si="2"/>
        <v>1035</v>
      </c>
      <c r="O92" s="32">
        <f t="shared" si="3"/>
        <v>12.3</v>
      </c>
      <c r="P92" s="32">
        <v>1.6533546325878594</v>
      </c>
      <c r="Q92" s="33">
        <v>0.68333333333333335</v>
      </c>
    </row>
    <row r="93" spans="1:17" x14ac:dyDescent="0.25">
      <c r="A93" s="129" t="s">
        <v>133</v>
      </c>
      <c r="B93" s="28" t="s">
        <v>134</v>
      </c>
      <c r="C93" s="28">
        <v>80</v>
      </c>
      <c r="D93" s="29">
        <v>248</v>
      </c>
      <c r="E93" s="30">
        <v>4.7</v>
      </c>
      <c r="F93" s="30">
        <v>4.7</v>
      </c>
      <c r="G93" s="31">
        <v>0.11</v>
      </c>
      <c r="H93" s="28" t="s">
        <v>135</v>
      </c>
      <c r="I93" s="28">
        <v>50</v>
      </c>
      <c r="J93" s="29">
        <v>35</v>
      </c>
      <c r="K93" s="28">
        <v>2</v>
      </c>
      <c r="L93" s="32">
        <v>755</v>
      </c>
      <c r="M93" s="32">
        <v>24</v>
      </c>
      <c r="N93" s="32">
        <f t="shared" si="2"/>
        <v>895</v>
      </c>
      <c r="O93" s="32">
        <f t="shared" si="3"/>
        <v>28.5</v>
      </c>
      <c r="P93" s="32">
        <v>1.185430463576159</v>
      </c>
      <c r="Q93" s="33">
        <v>1.1875</v>
      </c>
    </row>
    <row r="94" spans="1:17" x14ac:dyDescent="0.25">
      <c r="A94" s="130"/>
      <c r="B94" s="28" t="s">
        <v>134</v>
      </c>
      <c r="C94" s="28">
        <v>80</v>
      </c>
      <c r="D94" s="29">
        <v>248</v>
      </c>
      <c r="E94" s="30">
        <v>4.7</v>
      </c>
      <c r="F94" s="30">
        <v>4.7</v>
      </c>
      <c r="G94" s="31">
        <v>0.22</v>
      </c>
      <c r="H94" s="28" t="s">
        <v>135</v>
      </c>
      <c r="I94" s="28">
        <v>50</v>
      </c>
      <c r="J94" s="29">
        <v>35</v>
      </c>
      <c r="K94" s="28">
        <v>2</v>
      </c>
      <c r="L94" s="32">
        <v>755</v>
      </c>
      <c r="M94" s="32">
        <v>24</v>
      </c>
      <c r="N94" s="32">
        <f t="shared" si="2"/>
        <v>975</v>
      </c>
      <c r="O94" s="32">
        <f t="shared" si="3"/>
        <v>30</v>
      </c>
      <c r="P94" s="32">
        <v>1.2913907284768211</v>
      </c>
      <c r="Q94" s="33">
        <v>1.25</v>
      </c>
    </row>
    <row r="95" spans="1:17" x14ac:dyDescent="0.25">
      <c r="A95" s="130"/>
      <c r="B95" s="28" t="s">
        <v>134</v>
      </c>
      <c r="C95" s="28">
        <v>80</v>
      </c>
      <c r="D95" s="29">
        <v>248</v>
      </c>
      <c r="E95" s="30">
        <v>4.7</v>
      </c>
      <c r="F95" s="30">
        <v>4.7</v>
      </c>
      <c r="G95" s="31">
        <v>0.33</v>
      </c>
      <c r="H95" s="28" t="s">
        <v>135</v>
      </c>
      <c r="I95" s="28">
        <v>50</v>
      </c>
      <c r="J95" s="29">
        <v>35</v>
      </c>
      <c r="K95" s="28">
        <v>2</v>
      </c>
      <c r="L95" s="32">
        <v>755</v>
      </c>
      <c r="M95" s="32">
        <v>24</v>
      </c>
      <c r="N95" s="32">
        <f t="shared" si="2"/>
        <v>1016</v>
      </c>
      <c r="O95" s="32">
        <f t="shared" si="3"/>
        <v>32</v>
      </c>
      <c r="P95" s="32">
        <v>1.3456953642384106</v>
      </c>
      <c r="Q95" s="33">
        <v>1.3333333333333333</v>
      </c>
    </row>
    <row r="96" spans="1:17" x14ac:dyDescent="0.25">
      <c r="A96" s="130"/>
      <c r="B96" s="28" t="s">
        <v>134</v>
      </c>
      <c r="C96" s="28">
        <v>80</v>
      </c>
      <c r="D96" s="29">
        <v>248</v>
      </c>
      <c r="E96" s="30">
        <v>4.7</v>
      </c>
      <c r="F96" s="30">
        <v>4.7</v>
      </c>
      <c r="G96" s="31">
        <v>0.33</v>
      </c>
      <c r="H96" s="28" t="s">
        <v>135</v>
      </c>
      <c r="I96" s="28">
        <v>50</v>
      </c>
      <c r="J96" s="29">
        <v>35</v>
      </c>
      <c r="K96" s="28">
        <v>2</v>
      </c>
      <c r="L96" s="32">
        <v>755</v>
      </c>
      <c r="M96" s="32">
        <v>24</v>
      </c>
      <c r="N96" s="32">
        <f t="shared" si="2"/>
        <v>1120</v>
      </c>
      <c r="O96" s="32">
        <f t="shared" si="3"/>
        <v>53.5</v>
      </c>
      <c r="P96" s="32">
        <v>1.4834437086092715</v>
      </c>
      <c r="Q96" s="33">
        <v>2.2291666666666665</v>
      </c>
    </row>
    <row r="97" spans="1:17" x14ac:dyDescent="0.25">
      <c r="A97" s="132"/>
      <c r="B97" s="28" t="s">
        <v>134</v>
      </c>
      <c r="C97" s="28">
        <v>80</v>
      </c>
      <c r="D97" s="29">
        <v>248</v>
      </c>
      <c r="E97" s="30">
        <v>4.7</v>
      </c>
      <c r="F97" s="30">
        <v>4.7</v>
      </c>
      <c r="G97" s="31">
        <v>0.33</v>
      </c>
      <c r="H97" s="28" t="s">
        <v>135</v>
      </c>
      <c r="I97" s="28">
        <v>50</v>
      </c>
      <c r="J97" s="29">
        <v>35</v>
      </c>
      <c r="K97" s="28">
        <v>2</v>
      </c>
      <c r="L97" s="32">
        <v>755</v>
      </c>
      <c r="M97" s="32">
        <v>24</v>
      </c>
      <c r="N97" s="32">
        <f t="shared" si="2"/>
        <v>1250</v>
      </c>
      <c r="O97" s="32">
        <f t="shared" si="3"/>
        <v>62</v>
      </c>
      <c r="P97" s="32">
        <v>1.6556291390728477</v>
      </c>
      <c r="Q97" s="33">
        <v>2.5833333333333335</v>
      </c>
    </row>
    <row r="98" spans="1:17" x14ac:dyDescent="0.25">
      <c r="A98" s="129" t="s">
        <v>136</v>
      </c>
      <c r="B98" s="28" t="s">
        <v>137</v>
      </c>
      <c r="C98" s="28">
        <v>5000</v>
      </c>
      <c r="D98" s="29">
        <v>664</v>
      </c>
      <c r="E98" s="30">
        <v>6</v>
      </c>
      <c r="F98" s="30">
        <v>6</v>
      </c>
      <c r="G98" s="31">
        <v>5.0000000000000001E-3</v>
      </c>
      <c r="H98" s="28" t="s">
        <v>7</v>
      </c>
      <c r="I98" s="28">
        <v>65</v>
      </c>
      <c r="J98" s="29">
        <v>25</v>
      </c>
      <c r="K98" s="28">
        <v>1</v>
      </c>
      <c r="L98" s="32">
        <v>4000</v>
      </c>
      <c r="M98" s="32">
        <v>14.7</v>
      </c>
      <c r="N98" s="32">
        <f t="shared" si="2"/>
        <v>4800</v>
      </c>
      <c r="O98" s="32">
        <f t="shared" si="3"/>
        <v>17.5</v>
      </c>
      <c r="P98" s="32">
        <v>1.2</v>
      </c>
      <c r="Q98" s="33">
        <v>1.1904761904761905</v>
      </c>
    </row>
    <row r="99" spans="1:17" x14ac:dyDescent="0.25">
      <c r="A99" s="130"/>
      <c r="B99" s="28" t="s">
        <v>137</v>
      </c>
      <c r="C99" s="28">
        <v>5000</v>
      </c>
      <c r="D99" s="29">
        <v>664</v>
      </c>
      <c r="E99" s="30">
        <v>6</v>
      </c>
      <c r="F99" s="30">
        <v>6</v>
      </c>
      <c r="G99" s="31">
        <v>0.01</v>
      </c>
      <c r="H99" s="28" t="s">
        <v>7</v>
      </c>
      <c r="I99" s="28">
        <v>65</v>
      </c>
      <c r="J99" s="29">
        <v>25</v>
      </c>
      <c r="K99" s="28">
        <v>1</v>
      </c>
      <c r="L99" s="32">
        <v>4000</v>
      </c>
      <c r="M99" s="32">
        <v>14.7</v>
      </c>
      <c r="N99" s="32">
        <f t="shared" si="2"/>
        <v>5200</v>
      </c>
      <c r="O99" s="32">
        <f t="shared" si="3"/>
        <v>25.2</v>
      </c>
      <c r="P99" s="32">
        <v>1.3</v>
      </c>
      <c r="Q99" s="33">
        <v>1.7142857142857144</v>
      </c>
    </row>
    <row r="100" spans="1:17" x14ac:dyDescent="0.25">
      <c r="A100" s="130"/>
      <c r="B100" s="28" t="s">
        <v>138</v>
      </c>
      <c r="C100" s="28">
        <v>5000</v>
      </c>
      <c r="D100" s="29">
        <v>664</v>
      </c>
      <c r="E100" s="30">
        <v>6</v>
      </c>
      <c r="F100" s="30">
        <v>6</v>
      </c>
      <c r="G100" s="31">
        <v>0.02</v>
      </c>
      <c r="H100" s="28" t="s">
        <v>8</v>
      </c>
      <c r="I100" s="28">
        <v>65</v>
      </c>
      <c r="J100" s="29">
        <v>25</v>
      </c>
      <c r="K100" s="28">
        <v>1</v>
      </c>
      <c r="L100" s="32">
        <v>4000</v>
      </c>
      <c r="M100" s="32">
        <v>14.7</v>
      </c>
      <c r="N100" s="32">
        <f t="shared" si="2"/>
        <v>6500</v>
      </c>
      <c r="O100" s="32">
        <f t="shared" si="3"/>
        <v>30.1</v>
      </c>
      <c r="P100" s="32">
        <v>1.625</v>
      </c>
      <c r="Q100" s="33">
        <v>2.0476190476190479</v>
      </c>
    </row>
    <row r="101" spans="1:17" x14ac:dyDescent="0.25">
      <c r="A101" s="132"/>
      <c r="B101" s="28" t="s">
        <v>138</v>
      </c>
      <c r="C101" s="28">
        <v>5000</v>
      </c>
      <c r="D101" s="29">
        <v>664</v>
      </c>
      <c r="E101" s="30">
        <v>6</v>
      </c>
      <c r="F101" s="30">
        <v>6</v>
      </c>
      <c r="G101" s="31">
        <v>0.05</v>
      </c>
      <c r="H101" s="28" t="s">
        <v>8</v>
      </c>
      <c r="I101" s="28">
        <v>65</v>
      </c>
      <c r="J101" s="29">
        <v>25</v>
      </c>
      <c r="K101" s="28">
        <v>1</v>
      </c>
      <c r="L101" s="32">
        <v>4000</v>
      </c>
      <c r="M101" s="32">
        <v>14.7</v>
      </c>
      <c r="N101" s="32">
        <f t="shared" si="2"/>
        <v>8500</v>
      </c>
      <c r="O101" s="32">
        <f t="shared" si="3"/>
        <v>17.899999999999999</v>
      </c>
      <c r="P101" s="32">
        <v>2.125</v>
      </c>
      <c r="Q101" s="33">
        <v>1.217687074829932</v>
      </c>
    </row>
    <row r="102" spans="1:17" x14ac:dyDescent="0.25">
      <c r="A102" s="129" t="s">
        <v>139</v>
      </c>
      <c r="B102" s="133" t="s">
        <v>140</v>
      </c>
      <c r="C102" s="28">
        <v>3000</v>
      </c>
      <c r="D102" s="29">
        <v>1850</v>
      </c>
      <c r="E102" s="30">
        <v>14</v>
      </c>
      <c r="F102" s="30">
        <v>6</v>
      </c>
      <c r="G102" s="31">
        <v>0.08</v>
      </c>
      <c r="H102" s="28" t="s">
        <v>2</v>
      </c>
      <c r="I102" s="28">
        <v>66</v>
      </c>
      <c r="J102" s="29">
        <v>30</v>
      </c>
      <c r="K102" s="28">
        <v>3</v>
      </c>
      <c r="L102" s="32">
        <v>8.6999999999999993</v>
      </c>
      <c r="M102" s="32">
        <v>41.428571428571423</v>
      </c>
      <c r="N102" s="32">
        <f t="shared" si="2"/>
        <v>9.6999999999999993</v>
      </c>
      <c r="O102" s="32">
        <f t="shared" si="3"/>
        <v>57.058823529411747</v>
      </c>
      <c r="P102" s="32">
        <v>1.1149425287356323</v>
      </c>
      <c r="Q102" s="33">
        <v>1.3772819472616631</v>
      </c>
    </row>
    <row r="103" spans="1:17" x14ac:dyDescent="0.25">
      <c r="A103" s="130"/>
      <c r="B103" s="134"/>
      <c r="C103" s="28">
        <v>3000</v>
      </c>
      <c r="D103" s="29">
        <v>1850</v>
      </c>
      <c r="E103" s="30">
        <v>14</v>
      </c>
      <c r="F103" s="30">
        <v>6</v>
      </c>
      <c r="G103" s="31">
        <v>0.16</v>
      </c>
      <c r="H103" s="28" t="s">
        <v>2</v>
      </c>
      <c r="I103" s="28">
        <v>75</v>
      </c>
      <c r="J103" s="29">
        <v>30</v>
      </c>
      <c r="K103" s="28">
        <v>3</v>
      </c>
      <c r="L103" s="32">
        <v>8.6999999999999993</v>
      </c>
      <c r="M103" s="32">
        <v>41.428571428571423</v>
      </c>
      <c r="N103" s="32">
        <f t="shared" si="2"/>
        <v>10.6</v>
      </c>
      <c r="O103" s="32">
        <f t="shared" si="3"/>
        <v>58.888888888888879</v>
      </c>
      <c r="P103" s="32">
        <v>1.2183908045977012</v>
      </c>
      <c r="Q103" s="33">
        <v>1.421455938697318</v>
      </c>
    </row>
    <row r="104" spans="1:17" x14ac:dyDescent="0.25">
      <c r="A104" s="132"/>
      <c r="B104" s="135"/>
      <c r="C104" s="28">
        <v>3000</v>
      </c>
      <c r="D104" s="29">
        <v>1850</v>
      </c>
      <c r="E104" s="30">
        <v>14</v>
      </c>
      <c r="F104" s="30">
        <v>6</v>
      </c>
      <c r="G104" s="31">
        <v>0.24</v>
      </c>
      <c r="H104" s="28" t="s">
        <v>2</v>
      </c>
      <c r="I104" s="28">
        <v>90</v>
      </c>
      <c r="J104" s="29">
        <v>30</v>
      </c>
      <c r="K104" s="28">
        <v>3</v>
      </c>
      <c r="L104" s="32">
        <v>8.6999999999999993</v>
      </c>
      <c r="M104" s="32">
        <v>41.428571428571423</v>
      </c>
      <c r="N104" s="32">
        <f t="shared" si="2"/>
        <v>13</v>
      </c>
      <c r="O104" s="32">
        <f t="shared" si="3"/>
        <v>59.090909090909093</v>
      </c>
      <c r="P104" s="32">
        <v>1.4942528735632186</v>
      </c>
      <c r="Q104" s="33">
        <v>1.4263322884012541</v>
      </c>
    </row>
    <row r="105" spans="1:17" x14ac:dyDescent="0.25">
      <c r="A105" s="129" t="s">
        <v>142</v>
      </c>
      <c r="B105" s="28" t="s">
        <v>143</v>
      </c>
      <c r="C105" s="28"/>
      <c r="D105" s="29"/>
      <c r="E105" s="30">
        <v>6</v>
      </c>
      <c r="F105" s="30">
        <v>6</v>
      </c>
      <c r="G105" s="31">
        <v>0.05</v>
      </c>
      <c r="H105" s="28" t="s">
        <v>6</v>
      </c>
      <c r="I105" s="28">
        <v>75</v>
      </c>
      <c r="J105" s="29">
        <v>20</v>
      </c>
      <c r="K105" s="28">
        <v>0.35</v>
      </c>
      <c r="L105" s="32">
        <v>471</v>
      </c>
      <c r="M105" s="32">
        <v>25.4</v>
      </c>
      <c r="N105" s="32">
        <f t="shared" si="2"/>
        <v>513</v>
      </c>
      <c r="O105" s="32">
        <f t="shared" si="3"/>
        <v>30</v>
      </c>
      <c r="P105" s="32">
        <v>1.089171974522293</v>
      </c>
      <c r="Q105" s="33">
        <v>1.1811023622047245</v>
      </c>
    </row>
    <row r="106" spans="1:17" x14ac:dyDescent="0.25">
      <c r="A106" s="130"/>
      <c r="B106" s="28" t="s">
        <v>143</v>
      </c>
      <c r="C106" s="28"/>
      <c r="D106" s="29"/>
      <c r="E106" s="30">
        <v>6</v>
      </c>
      <c r="F106" s="30">
        <v>6</v>
      </c>
      <c r="G106" s="31">
        <v>0.1</v>
      </c>
      <c r="H106" s="28" t="s">
        <v>6</v>
      </c>
      <c r="I106" s="28">
        <v>75</v>
      </c>
      <c r="J106" s="29">
        <v>20</v>
      </c>
      <c r="K106" s="28">
        <v>0.35</v>
      </c>
      <c r="L106" s="32">
        <v>471</v>
      </c>
      <c r="M106" s="32">
        <v>25.4</v>
      </c>
      <c r="N106" s="32">
        <f t="shared" si="2"/>
        <v>696</v>
      </c>
      <c r="O106" s="32">
        <f t="shared" si="3"/>
        <v>27.1</v>
      </c>
      <c r="P106" s="32">
        <v>1.4777070063694266</v>
      </c>
      <c r="Q106" s="33">
        <v>1.0669291338582678</v>
      </c>
    </row>
    <row r="107" spans="1:17" x14ac:dyDescent="0.25">
      <c r="A107" s="130"/>
      <c r="B107" s="28" t="s">
        <v>143</v>
      </c>
      <c r="C107" s="28"/>
      <c r="D107" s="29"/>
      <c r="E107" s="30">
        <v>6</v>
      </c>
      <c r="F107" s="30">
        <v>6</v>
      </c>
      <c r="G107" s="31">
        <v>0.15</v>
      </c>
      <c r="H107" s="28" t="s">
        <v>6</v>
      </c>
      <c r="I107" s="28">
        <v>75</v>
      </c>
      <c r="J107" s="29">
        <v>20</v>
      </c>
      <c r="K107" s="28">
        <v>0.35</v>
      </c>
      <c r="L107" s="32">
        <v>471</v>
      </c>
      <c r="M107" s="32">
        <v>25.4</v>
      </c>
      <c r="N107" s="32">
        <f t="shared" si="2"/>
        <v>562.5</v>
      </c>
      <c r="O107" s="32">
        <f t="shared" si="3"/>
        <v>24.4</v>
      </c>
      <c r="P107" s="32">
        <v>1.1942675159235669</v>
      </c>
      <c r="Q107" s="33">
        <v>0.96062992125984248</v>
      </c>
    </row>
    <row r="108" spans="1:17" x14ac:dyDescent="0.25">
      <c r="A108" s="130"/>
      <c r="B108" s="28" t="s">
        <v>143</v>
      </c>
      <c r="C108" s="28"/>
      <c r="D108" s="29"/>
      <c r="E108" s="30">
        <v>6</v>
      </c>
      <c r="F108" s="30">
        <v>6</v>
      </c>
      <c r="G108" s="31">
        <v>0.2</v>
      </c>
      <c r="H108" s="28" t="s">
        <v>6</v>
      </c>
      <c r="I108" s="28">
        <v>75</v>
      </c>
      <c r="J108" s="29">
        <v>20</v>
      </c>
      <c r="K108" s="28">
        <v>0.35</v>
      </c>
      <c r="L108" s="32">
        <v>471</v>
      </c>
      <c r="M108" s="32">
        <v>25.4</v>
      </c>
      <c r="N108" s="32">
        <f t="shared" si="2"/>
        <v>505.2</v>
      </c>
      <c r="O108" s="32">
        <f t="shared" si="3"/>
        <v>28.099999999999998</v>
      </c>
      <c r="P108" s="32">
        <v>1.0726114649681529</v>
      </c>
      <c r="Q108" s="33">
        <v>1.1062992125984252</v>
      </c>
    </row>
    <row r="109" spans="1:17" x14ac:dyDescent="0.25">
      <c r="A109" s="130"/>
      <c r="B109" s="28" t="s">
        <v>143</v>
      </c>
      <c r="C109" s="28"/>
      <c r="D109" s="29"/>
      <c r="E109" s="30">
        <v>6</v>
      </c>
      <c r="F109" s="30">
        <v>6</v>
      </c>
      <c r="G109" s="31">
        <v>0.05</v>
      </c>
      <c r="H109" s="28" t="s">
        <v>2</v>
      </c>
      <c r="I109" s="28">
        <v>75</v>
      </c>
      <c r="J109" s="29">
        <v>20</v>
      </c>
      <c r="K109" s="28">
        <v>0.35</v>
      </c>
      <c r="L109" s="32">
        <v>8.5</v>
      </c>
      <c r="M109" s="32">
        <v>28</v>
      </c>
      <c r="N109" s="32">
        <f t="shared" si="2"/>
        <v>9</v>
      </c>
      <c r="O109" s="32">
        <f t="shared" si="3"/>
        <v>41.3</v>
      </c>
      <c r="P109" s="32">
        <v>1.0588235294117647</v>
      </c>
      <c r="Q109" s="33">
        <v>1.4749999999999999</v>
      </c>
    </row>
    <row r="110" spans="1:17" x14ac:dyDescent="0.25">
      <c r="A110" s="130"/>
      <c r="B110" s="28" t="s">
        <v>143</v>
      </c>
      <c r="C110" s="28"/>
      <c r="D110" s="29"/>
      <c r="E110" s="30">
        <v>6</v>
      </c>
      <c r="F110" s="30">
        <v>6</v>
      </c>
      <c r="G110" s="31">
        <v>0.1</v>
      </c>
      <c r="H110" s="28" t="s">
        <v>4</v>
      </c>
      <c r="I110" s="28">
        <v>75</v>
      </c>
      <c r="J110" s="29">
        <v>20</v>
      </c>
      <c r="K110" s="28">
        <v>0.35</v>
      </c>
      <c r="L110" s="32">
        <v>8.5</v>
      </c>
      <c r="M110" s="32">
        <v>28</v>
      </c>
      <c r="N110" s="32">
        <f t="shared" si="2"/>
        <v>9.3000000000000007</v>
      </c>
      <c r="O110" s="32">
        <f t="shared" si="3"/>
        <v>43.2</v>
      </c>
      <c r="P110" s="32">
        <v>1.0941176470588236</v>
      </c>
      <c r="Q110" s="33">
        <v>1.5428571428571429</v>
      </c>
    </row>
    <row r="111" spans="1:17" x14ac:dyDescent="0.25">
      <c r="A111" s="130"/>
      <c r="B111" s="28" t="s">
        <v>143</v>
      </c>
      <c r="C111" s="28"/>
      <c r="D111" s="29"/>
      <c r="E111" s="30">
        <v>6</v>
      </c>
      <c r="F111" s="30">
        <v>6</v>
      </c>
      <c r="G111" s="31">
        <v>0.15</v>
      </c>
      <c r="H111" s="28" t="s">
        <v>4</v>
      </c>
      <c r="I111" s="28">
        <v>75</v>
      </c>
      <c r="J111" s="29">
        <v>20</v>
      </c>
      <c r="K111" s="28">
        <v>0.35</v>
      </c>
      <c r="L111" s="32">
        <v>8.5</v>
      </c>
      <c r="M111" s="32">
        <v>28</v>
      </c>
      <c r="N111" s="32">
        <f t="shared" si="2"/>
        <v>10.199999999999999</v>
      </c>
      <c r="O111" s="32">
        <f t="shared" si="3"/>
        <v>54.2</v>
      </c>
      <c r="P111" s="32">
        <v>1.2</v>
      </c>
      <c r="Q111" s="33">
        <v>1.9357142857142857</v>
      </c>
    </row>
    <row r="112" spans="1:17" x14ac:dyDescent="0.25">
      <c r="A112" s="132"/>
      <c r="B112" s="28" t="s">
        <v>143</v>
      </c>
      <c r="C112" s="28"/>
      <c r="D112" s="29"/>
      <c r="E112" s="30">
        <v>6</v>
      </c>
      <c r="F112" s="30">
        <v>6</v>
      </c>
      <c r="G112" s="31">
        <v>0.2</v>
      </c>
      <c r="H112" s="28" t="s">
        <v>4</v>
      </c>
      <c r="I112" s="28">
        <v>75</v>
      </c>
      <c r="J112" s="29">
        <v>20</v>
      </c>
      <c r="K112" s="28">
        <v>0.35</v>
      </c>
      <c r="L112" s="32">
        <v>8.5</v>
      </c>
      <c r="M112" s="32">
        <v>28</v>
      </c>
      <c r="N112" s="32">
        <f t="shared" si="2"/>
        <v>11.3</v>
      </c>
      <c r="O112" s="32">
        <f t="shared" si="3"/>
        <v>53</v>
      </c>
      <c r="P112" s="32">
        <v>1.3294117647058825</v>
      </c>
      <c r="Q112" s="33">
        <v>1.8928571428571428</v>
      </c>
    </row>
    <row r="113" spans="1:17" x14ac:dyDescent="0.25">
      <c r="A113" s="129" t="s">
        <v>144</v>
      </c>
      <c r="B113" s="142" t="s">
        <v>145</v>
      </c>
      <c r="C113" s="28"/>
      <c r="D113" s="29">
        <v>691</v>
      </c>
      <c r="E113" s="30">
        <v>7.9</v>
      </c>
      <c r="F113" s="30">
        <v>4.7</v>
      </c>
      <c r="G113" s="31">
        <v>0.2</v>
      </c>
      <c r="H113" s="28" t="s">
        <v>17</v>
      </c>
      <c r="I113" s="28"/>
      <c r="J113" s="29">
        <v>-20</v>
      </c>
      <c r="K113" s="28">
        <v>3.5</v>
      </c>
      <c r="L113" s="32">
        <v>635</v>
      </c>
      <c r="M113" s="32">
        <v>97</v>
      </c>
      <c r="N113" s="32">
        <f t="shared" si="2"/>
        <v>708</v>
      </c>
      <c r="O113" s="32">
        <f t="shared" si="3"/>
        <v>69.400000000000006</v>
      </c>
      <c r="P113" s="32">
        <v>1.1149606299212598</v>
      </c>
      <c r="Q113" s="33">
        <v>0.71546391752577321</v>
      </c>
    </row>
    <row r="114" spans="1:17" x14ac:dyDescent="0.25">
      <c r="A114" s="130"/>
      <c r="B114" s="143"/>
      <c r="C114" s="28"/>
      <c r="D114" s="29">
        <v>691</v>
      </c>
      <c r="E114" s="30">
        <v>7.9</v>
      </c>
      <c r="F114" s="30">
        <v>4.7</v>
      </c>
      <c r="G114" s="31">
        <v>0.2</v>
      </c>
      <c r="H114" s="28" t="s">
        <v>17</v>
      </c>
      <c r="I114" s="28"/>
      <c r="J114" s="29">
        <v>0</v>
      </c>
      <c r="K114" s="28">
        <v>3.5</v>
      </c>
      <c r="L114" s="32">
        <v>635</v>
      </c>
      <c r="M114" s="32">
        <v>97</v>
      </c>
      <c r="N114" s="32">
        <f t="shared" si="2"/>
        <v>715</v>
      </c>
      <c r="O114" s="32">
        <f t="shared" si="3"/>
        <v>48</v>
      </c>
      <c r="P114" s="32">
        <v>1.1259842519685039</v>
      </c>
      <c r="Q114" s="33">
        <v>0.49484536082474229</v>
      </c>
    </row>
    <row r="115" spans="1:17" x14ac:dyDescent="0.25">
      <c r="A115" s="130"/>
      <c r="B115" s="143"/>
      <c r="C115" s="28"/>
      <c r="D115" s="29">
        <v>691</v>
      </c>
      <c r="E115" s="30">
        <v>7.9</v>
      </c>
      <c r="F115" s="30">
        <v>4.7</v>
      </c>
      <c r="G115" s="31">
        <v>0.2</v>
      </c>
      <c r="H115" s="28" t="s">
        <v>17</v>
      </c>
      <c r="I115" s="28"/>
      <c r="J115" s="29">
        <v>35</v>
      </c>
      <c r="K115" s="28">
        <v>3.5</v>
      </c>
      <c r="L115" s="32">
        <v>635</v>
      </c>
      <c r="M115" s="32">
        <v>97</v>
      </c>
      <c r="N115" s="32">
        <f t="shared" si="2"/>
        <v>665</v>
      </c>
      <c r="O115" s="32">
        <f t="shared" si="3"/>
        <v>24.2</v>
      </c>
      <c r="P115" s="32">
        <v>1.0472440944881889</v>
      </c>
      <c r="Q115" s="33">
        <v>0.24948453608247423</v>
      </c>
    </row>
    <row r="116" spans="1:17" x14ac:dyDescent="0.25">
      <c r="A116" s="130"/>
      <c r="B116" s="143"/>
      <c r="C116" s="28"/>
      <c r="D116" s="29">
        <v>691</v>
      </c>
      <c r="E116" s="30">
        <v>7.9</v>
      </c>
      <c r="F116" s="30">
        <v>4.7</v>
      </c>
      <c r="G116" s="31">
        <v>0.2</v>
      </c>
      <c r="H116" s="28" t="s">
        <v>17</v>
      </c>
      <c r="I116" s="28"/>
      <c r="J116" s="29">
        <v>50</v>
      </c>
      <c r="K116" s="28">
        <v>3.5</v>
      </c>
      <c r="L116" s="32">
        <v>635</v>
      </c>
      <c r="M116" s="32">
        <v>97</v>
      </c>
      <c r="N116" s="32">
        <f t="shared" si="2"/>
        <v>625</v>
      </c>
      <c r="O116" s="32">
        <f t="shared" si="3"/>
        <v>9.5</v>
      </c>
      <c r="P116" s="32">
        <v>0.98425196850393704</v>
      </c>
      <c r="Q116" s="33">
        <v>9.7938144329896906E-2</v>
      </c>
    </row>
    <row r="117" spans="1:17" x14ac:dyDescent="0.25">
      <c r="A117" s="132"/>
      <c r="B117" s="144"/>
      <c r="C117" s="28"/>
      <c r="D117" s="29">
        <v>691</v>
      </c>
      <c r="E117" s="30">
        <v>7.9</v>
      </c>
      <c r="F117" s="30">
        <v>4.7</v>
      </c>
      <c r="G117" s="31">
        <v>0.2</v>
      </c>
      <c r="H117" s="28" t="s">
        <v>17</v>
      </c>
      <c r="I117" s="28"/>
      <c r="J117" s="29">
        <v>65</v>
      </c>
      <c r="K117" s="28">
        <v>3.5</v>
      </c>
      <c r="L117" s="32">
        <v>635</v>
      </c>
      <c r="M117" s="32">
        <v>97</v>
      </c>
      <c r="N117" s="32">
        <f t="shared" si="2"/>
        <v>600</v>
      </c>
      <c r="O117" s="32">
        <f t="shared" si="3"/>
        <v>5.5</v>
      </c>
      <c r="P117" s="32">
        <v>0.94488188976377951</v>
      </c>
      <c r="Q117" s="33">
        <v>5.6701030927835051E-2</v>
      </c>
    </row>
    <row r="118" spans="1:17" x14ac:dyDescent="0.25">
      <c r="A118" s="129" t="s">
        <v>146</v>
      </c>
      <c r="B118" s="28" t="s">
        <v>117</v>
      </c>
      <c r="C118" s="28">
        <v>3000</v>
      </c>
      <c r="D118" s="29"/>
      <c r="E118" s="30">
        <v>7.8</v>
      </c>
      <c r="F118" s="30">
        <v>7.8</v>
      </c>
      <c r="G118" s="31">
        <v>0.1</v>
      </c>
      <c r="H118" s="28" t="s">
        <v>2</v>
      </c>
      <c r="I118" s="28">
        <v>35</v>
      </c>
      <c r="J118" s="29">
        <v>35</v>
      </c>
      <c r="K118" s="1">
        <v>2</v>
      </c>
      <c r="L118" s="32">
        <v>9</v>
      </c>
      <c r="M118" s="32">
        <v>40.909090909090907</v>
      </c>
      <c r="N118" s="32">
        <f t="shared" si="2"/>
        <v>11.100000000000001</v>
      </c>
      <c r="O118" s="32">
        <f t="shared" si="3"/>
        <v>50.454545454545453</v>
      </c>
      <c r="P118" s="32">
        <v>1.2333333333333334</v>
      </c>
      <c r="Q118" s="33">
        <v>1.2333333333333334</v>
      </c>
    </row>
    <row r="119" spans="1:17" x14ac:dyDescent="0.25">
      <c r="A119" s="130"/>
      <c r="B119" s="28" t="s">
        <v>117</v>
      </c>
      <c r="C119" s="28">
        <v>3000</v>
      </c>
      <c r="D119" s="29"/>
      <c r="E119" s="30">
        <v>7.8</v>
      </c>
      <c r="F119" s="30">
        <v>7.8</v>
      </c>
      <c r="G119" s="31">
        <v>0.2</v>
      </c>
      <c r="H119" s="28" t="s">
        <v>2</v>
      </c>
      <c r="I119" s="28">
        <v>35</v>
      </c>
      <c r="J119" s="29">
        <v>35</v>
      </c>
      <c r="K119" s="1">
        <v>2</v>
      </c>
      <c r="L119" s="32">
        <v>9</v>
      </c>
      <c r="M119" s="32">
        <v>40.909090909090907</v>
      </c>
      <c r="N119" s="32">
        <f t="shared" si="2"/>
        <v>13.8</v>
      </c>
      <c r="O119" s="32">
        <f t="shared" si="3"/>
        <v>40.588235294117645</v>
      </c>
      <c r="P119" s="32">
        <v>1.5333333333333334</v>
      </c>
      <c r="Q119" s="33">
        <v>0.99215686274509807</v>
      </c>
    </row>
    <row r="120" spans="1:17" x14ac:dyDescent="0.25">
      <c r="A120" s="132"/>
      <c r="B120" s="28" t="s">
        <v>117</v>
      </c>
      <c r="C120" s="28">
        <v>3000</v>
      </c>
      <c r="D120" s="29"/>
      <c r="E120" s="30">
        <v>7.8</v>
      </c>
      <c r="F120" s="30">
        <v>7.8</v>
      </c>
      <c r="G120" s="31">
        <v>0.3</v>
      </c>
      <c r="H120" s="28" t="s">
        <v>2</v>
      </c>
      <c r="I120" s="28">
        <v>35</v>
      </c>
      <c r="J120" s="29">
        <v>35</v>
      </c>
      <c r="K120" s="1">
        <v>2</v>
      </c>
      <c r="L120" s="32">
        <v>9</v>
      </c>
      <c r="M120" s="32">
        <v>40.909090909090907</v>
      </c>
      <c r="N120" s="32">
        <f t="shared" si="2"/>
        <v>20.2</v>
      </c>
      <c r="O120" s="32">
        <f t="shared" si="3"/>
        <v>44.888888888888886</v>
      </c>
      <c r="P120" s="32">
        <v>2.2444444444444445</v>
      </c>
      <c r="Q120" s="33">
        <v>1.097283950617284</v>
      </c>
    </row>
    <row r="121" spans="1:17" x14ac:dyDescent="0.25">
      <c r="A121" s="129" t="s">
        <v>147</v>
      </c>
      <c r="B121" s="28" t="s">
        <v>148</v>
      </c>
      <c r="C121" s="28">
        <v>5000</v>
      </c>
      <c r="D121" s="29"/>
      <c r="E121" s="30">
        <v>15</v>
      </c>
      <c r="F121" s="30">
        <v>10</v>
      </c>
      <c r="G121" s="31">
        <v>0.23</v>
      </c>
      <c r="H121" s="28" t="s">
        <v>2</v>
      </c>
      <c r="I121" s="28">
        <v>22</v>
      </c>
      <c r="J121" s="29">
        <v>35</v>
      </c>
      <c r="K121" s="1">
        <v>2.6</v>
      </c>
      <c r="L121" s="32">
        <v>7.33</v>
      </c>
      <c r="M121" s="32">
        <v>33.31818181818182</v>
      </c>
      <c r="N121" s="32">
        <f t="shared" si="2"/>
        <v>9.4</v>
      </c>
      <c r="O121" s="32">
        <f t="shared" si="3"/>
        <v>22.926829268292686</v>
      </c>
      <c r="P121" s="32">
        <v>1.2824010914051842</v>
      </c>
      <c r="Q121" s="33">
        <v>0.68811765880278175</v>
      </c>
    </row>
    <row r="122" spans="1:17" x14ac:dyDescent="0.25">
      <c r="A122" s="130"/>
      <c r="B122" s="28" t="s">
        <v>148</v>
      </c>
      <c r="C122" s="28">
        <v>5000</v>
      </c>
      <c r="D122" s="29"/>
      <c r="E122" s="30">
        <v>15</v>
      </c>
      <c r="F122" s="30">
        <v>10</v>
      </c>
      <c r="G122" s="31">
        <v>0.33</v>
      </c>
      <c r="H122" s="28" t="s">
        <v>2</v>
      </c>
      <c r="I122" s="28">
        <v>22</v>
      </c>
      <c r="J122" s="29">
        <v>35</v>
      </c>
      <c r="K122" s="1">
        <v>2.6</v>
      </c>
      <c r="L122" s="32">
        <v>7.33</v>
      </c>
      <c r="M122" s="32">
        <v>33.31818181818182</v>
      </c>
      <c r="N122" s="32">
        <f t="shared" si="2"/>
        <v>14</v>
      </c>
      <c r="O122" s="32">
        <f t="shared" si="3"/>
        <v>21.538461538461537</v>
      </c>
      <c r="P122" s="32">
        <v>1.9099590723055935</v>
      </c>
      <c r="Q122" s="33">
        <v>0.64644768601112379</v>
      </c>
    </row>
    <row r="123" spans="1:17" x14ac:dyDescent="0.25">
      <c r="A123" s="132"/>
      <c r="B123" s="28" t="s">
        <v>148</v>
      </c>
      <c r="C123" s="28">
        <v>5000</v>
      </c>
      <c r="D123" s="29"/>
      <c r="E123" s="30">
        <v>15</v>
      </c>
      <c r="F123" s="30">
        <v>10</v>
      </c>
      <c r="G123" s="31">
        <v>0.44</v>
      </c>
      <c r="H123" s="28" t="s">
        <v>2</v>
      </c>
      <c r="I123" s="28">
        <v>74</v>
      </c>
      <c r="J123" s="29">
        <v>35</v>
      </c>
      <c r="K123" s="1">
        <v>2.6</v>
      </c>
      <c r="L123" s="32">
        <v>7.33</v>
      </c>
      <c r="M123" s="32">
        <v>33.31818181818182</v>
      </c>
      <c r="N123" s="32">
        <f t="shared" si="2"/>
        <v>15.609999999999998</v>
      </c>
      <c r="O123" s="32">
        <f t="shared" si="3"/>
        <v>16.431578947368422</v>
      </c>
      <c r="P123" s="32">
        <v>2.1296043656207364</v>
      </c>
      <c r="Q123" s="33">
        <v>0.49317153730164431</v>
      </c>
    </row>
    <row r="124" spans="1:17" x14ac:dyDescent="0.25">
      <c r="A124" s="129" t="s">
        <v>149</v>
      </c>
      <c r="B124" s="28" t="s">
        <v>150</v>
      </c>
      <c r="C124" s="28">
        <v>400</v>
      </c>
      <c r="D124" s="29">
        <v>293</v>
      </c>
      <c r="E124" s="30">
        <v>4.5999999999999996</v>
      </c>
      <c r="F124" s="30">
        <v>4.5999999999999996</v>
      </c>
      <c r="G124" s="31">
        <v>7.0000000000000007E-2</v>
      </c>
      <c r="H124" s="28" t="s">
        <v>151</v>
      </c>
      <c r="I124" s="28"/>
      <c r="J124" s="29">
        <v>30</v>
      </c>
      <c r="K124" s="28">
        <v>5</v>
      </c>
      <c r="L124" s="32">
        <v>0.72</v>
      </c>
      <c r="M124" s="32">
        <v>44</v>
      </c>
      <c r="N124" s="32">
        <f t="shared" si="2"/>
        <v>1.05</v>
      </c>
      <c r="O124" s="32">
        <f t="shared" si="3"/>
        <v>63</v>
      </c>
      <c r="P124" s="32">
        <v>1.4583333333333335</v>
      </c>
      <c r="Q124" s="33">
        <v>1.4318181818181819</v>
      </c>
    </row>
    <row r="125" spans="1:17" x14ac:dyDescent="0.25">
      <c r="A125" s="130"/>
      <c r="B125" s="28" t="s">
        <v>150</v>
      </c>
      <c r="C125" s="28">
        <v>400</v>
      </c>
      <c r="D125" s="29">
        <v>293</v>
      </c>
      <c r="E125" s="30">
        <v>4.5999999999999996</v>
      </c>
      <c r="F125" s="30">
        <v>4.5999999999999996</v>
      </c>
      <c r="G125" s="31">
        <v>0.15</v>
      </c>
      <c r="H125" s="28" t="s">
        <v>151</v>
      </c>
      <c r="I125" s="28"/>
      <c r="J125" s="29">
        <v>30</v>
      </c>
      <c r="K125" s="28">
        <v>5</v>
      </c>
      <c r="L125" s="32">
        <v>0.72</v>
      </c>
      <c r="M125" s="32">
        <v>44</v>
      </c>
      <c r="N125" s="32">
        <f t="shared" si="2"/>
        <v>1.26</v>
      </c>
      <c r="O125" s="32">
        <f t="shared" si="3"/>
        <v>67</v>
      </c>
      <c r="P125" s="32">
        <v>1.75</v>
      </c>
      <c r="Q125" s="33">
        <v>1.5227272727272727</v>
      </c>
    </row>
    <row r="126" spans="1:17" x14ac:dyDescent="0.25">
      <c r="A126" s="130"/>
      <c r="B126" s="28" t="s">
        <v>150</v>
      </c>
      <c r="C126" s="28">
        <v>400</v>
      </c>
      <c r="D126" s="29">
        <v>293</v>
      </c>
      <c r="E126" s="30">
        <v>4.5999999999999996</v>
      </c>
      <c r="F126" s="30">
        <v>4.5999999999999996</v>
      </c>
      <c r="G126" s="31">
        <v>0.25</v>
      </c>
      <c r="H126" s="28" t="s">
        <v>151</v>
      </c>
      <c r="I126" s="28"/>
      <c r="J126" s="29">
        <v>30</v>
      </c>
      <c r="K126" s="28">
        <v>5</v>
      </c>
      <c r="L126" s="32">
        <v>0.72</v>
      </c>
      <c r="M126" s="32">
        <v>44</v>
      </c>
      <c r="N126" s="32">
        <f t="shared" si="2"/>
        <v>1.43</v>
      </c>
      <c r="O126" s="32">
        <f t="shared" si="3"/>
        <v>43.4</v>
      </c>
      <c r="P126" s="32">
        <v>1.9861111111111112</v>
      </c>
      <c r="Q126" s="33">
        <v>0.98636363636363633</v>
      </c>
    </row>
    <row r="127" spans="1:17" x14ac:dyDescent="0.25">
      <c r="A127" s="132"/>
      <c r="B127" s="28" t="s">
        <v>150</v>
      </c>
      <c r="C127" s="28">
        <v>400</v>
      </c>
      <c r="D127" s="29">
        <v>293</v>
      </c>
      <c r="E127" s="30">
        <v>4.5999999999999996</v>
      </c>
      <c r="F127" s="30">
        <v>4.5999999999999996</v>
      </c>
      <c r="G127" s="31">
        <v>0.35</v>
      </c>
      <c r="H127" s="28" t="s">
        <v>151</v>
      </c>
      <c r="I127" s="28"/>
      <c r="J127" s="29">
        <v>30</v>
      </c>
      <c r="K127" s="28">
        <v>5</v>
      </c>
      <c r="L127" s="32">
        <v>0.72</v>
      </c>
      <c r="M127" s="32">
        <v>44</v>
      </c>
      <c r="N127" s="32">
        <f t="shared" si="2"/>
        <v>1.68</v>
      </c>
      <c r="O127" s="32">
        <f t="shared" si="3"/>
        <v>12.399999999999999</v>
      </c>
      <c r="P127" s="32">
        <v>2.3333333333333335</v>
      </c>
      <c r="Q127" s="33">
        <v>0.2818181818181818</v>
      </c>
    </row>
    <row r="128" spans="1:17" x14ac:dyDescent="0.25">
      <c r="A128" s="129" t="s">
        <v>152</v>
      </c>
      <c r="B128" s="28" t="s">
        <v>20</v>
      </c>
      <c r="C128" s="28">
        <v>50</v>
      </c>
      <c r="D128" s="29">
        <v>951</v>
      </c>
      <c r="E128" s="30">
        <v>11</v>
      </c>
      <c r="F128" s="30">
        <v>6</v>
      </c>
      <c r="G128" s="31">
        <v>0.1</v>
      </c>
      <c r="H128" s="28" t="s">
        <v>4</v>
      </c>
      <c r="I128" s="28"/>
      <c r="J128" s="29"/>
      <c r="K128" s="28"/>
      <c r="L128" s="32">
        <v>12.8</v>
      </c>
      <c r="M128" s="32">
        <v>40.5</v>
      </c>
      <c r="N128" s="32">
        <f t="shared" si="2"/>
        <v>26</v>
      </c>
      <c r="O128" s="32">
        <f t="shared" si="3"/>
        <v>41</v>
      </c>
      <c r="P128" s="32">
        <v>2.03125</v>
      </c>
      <c r="Q128" s="33">
        <v>1.0123456790123457</v>
      </c>
    </row>
    <row r="129" spans="1:17" x14ac:dyDescent="0.25">
      <c r="A129" s="130"/>
      <c r="B129" s="28" t="s">
        <v>153</v>
      </c>
      <c r="C129" s="28">
        <v>850</v>
      </c>
      <c r="D129" s="29">
        <v>1982</v>
      </c>
      <c r="E129" s="30">
        <v>18.399999999999999</v>
      </c>
      <c r="F129" s="30">
        <v>18.399999999999999</v>
      </c>
      <c r="G129" s="31">
        <v>0.1</v>
      </c>
      <c r="H129" s="28" t="s">
        <v>4</v>
      </c>
      <c r="I129" s="28"/>
      <c r="J129" s="29"/>
      <c r="K129" s="28"/>
      <c r="L129" s="32">
        <v>12.8</v>
      </c>
      <c r="M129" s="32">
        <v>40.5</v>
      </c>
      <c r="N129" s="32">
        <f t="shared" si="2"/>
        <v>23.7</v>
      </c>
      <c r="O129" s="32">
        <f t="shared" si="3"/>
        <v>52</v>
      </c>
      <c r="P129" s="32">
        <v>1.8515624999999998</v>
      </c>
      <c r="Q129" s="33">
        <v>1.2839506172839505</v>
      </c>
    </row>
    <row r="130" spans="1:17" x14ac:dyDescent="0.25">
      <c r="A130" s="130"/>
      <c r="B130" s="28" t="s">
        <v>154</v>
      </c>
      <c r="C130" s="28">
        <v>850</v>
      </c>
      <c r="D130" s="29">
        <v>1982</v>
      </c>
      <c r="E130" s="30">
        <v>18.399999999999999</v>
      </c>
      <c r="F130" s="30">
        <v>18.399999999999999</v>
      </c>
      <c r="G130" s="31">
        <v>0.1</v>
      </c>
      <c r="H130" s="28" t="s">
        <v>4</v>
      </c>
      <c r="I130" s="28"/>
      <c r="J130" s="29"/>
      <c r="K130" s="28"/>
      <c r="L130" s="32">
        <v>12.8</v>
      </c>
      <c r="M130" s="32">
        <v>40.5</v>
      </c>
      <c r="N130" s="32">
        <f t="shared" si="2"/>
        <v>16</v>
      </c>
      <c r="O130" s="32">
        <f t="shared" si="3"/>
        <v>41.500000000000007</v>
      </c>
      <c r="P130" s="32">
        <v>1.25</v>
      </c>
      <c r="Q130" s="33">
        <v>1.0246913580246915</v>
      </c>
    </row>
    <row r="131" spans="1:17" x14ac:dyDescent="0.25">
      <c r="A131" s="130"/>
      <c r="B131" s="28" t="s">
        <v>155</v>
      </c>
      <c r="C131" s="28">
        <v>850</v>
      </c>
      <c r="D131" s="29">
        <v>1982</v>
      </c>
      <c r="E131" s="30">
        <v>18.399999999999999</v>
      </c>
      <c r="F131" s="30">
        <v>18.399999999999999</v>
      </c>
      <c r="G131" s="31">
        <v>0.1</v>
      </c>
      <c r="H131" s="28" t="s">
        <v>4</v>
      </c>
      <c r="I131" s="28"/>
      <c r="J131" s="29"/>
      <c r="K131" s="28"/>
      <c r="L131" s="32">
        <v>12.8</v>
      </c>
      <c r="M131" s="32">
        <v>40.5</v>
      </c>
      <c r="N131" s="32">
        <f t="shared" ref="N131:N194" si="4">L131*P131</f>
        <v>22.5</v>
      </c>
      <c r="O131" s="32">
        <f t="shared" ref="O131:O194" si="5">M131*Q131</f>
        <v>47</v>
      </c>
      <c r="P131" s="32">
        <v>1.7578125</v>
      </c>
      <c r="Q131" s="33">
        <v>1.1604938271604939</v>
      </c>
    </row>
    <row r="132" spans="1:17" x14ac:dyDescent="0.25">
      <c r="A132" s="130"/>
      <c r="B132" s="28" t="s">
        <v>156</v>
      </c>
      <c r="C132" s="28">
        <v>850</v>
      </c>
      <c r="D132" s="29">
        <v>1982</v>
      </c>
      <c r="E132" s="30">
        <v>18.399999999999999</v>
      </c>
      <c r="F132" s="30">
        <v>18.399999999999999</v>
      </c>
      <c r="G132" s="31">
        <v>0.1</v>
      </c>
      <c r="H132" s="28" t="s">
        <v>4</v>
      </c>
      <c r="I132" s="28"/>
      <c r="J132" s="29"/>
      <c r="K132" s="28"/>
      <c r="L132" s="32">
        <v>12.8</v>
      </c>
      <c r="M132" s="32">
        <v>40.5</v>
      </c>
      <c r="N132" s="32">
        <f t="shared" si="4"/>
        <v>25</v>
      </c>
      <c r="O132" s="32">
        <f t="shared" si="5"/>
        <v>68</v>
      </c>
      <c r="P132" s="32">
        <v>1.953125</v>
      </c>
      <c r="Q132" s="33">
        <v>1.6790123456790123</v>
      </c>
    </row>
    <row r="133" spans="1:17" x14ac:dyDescent="0.25">
      <c r="A133" s="130"/>
      <c r="B133" s="28" t="s">
        <v>156</v>
      </c>
      <c r="C133" s="28">
        <v>850</v>
      </c>
      <c r="D133" s="29">
        <v>1982</v>
      </c>
      <c r="E133" s="30">
        <v>18.399999999999999</v>
      </c>
      <c r="F133" s="30">
        <v>18.399999999999999</v>
      </c>
      <c r="G133" s="31"/>
      <c r="H133" s="28" t="s">
        <v>4</v>
      </c>
      <c r="I133" s="28"/>
      <c r="J133" s="29"/>
      <c r="K133" s="28"/>
      <c r="L133" s="32">
        <v>12.8</v>
      </c>
      <c r="M133" s="32">
        <v>40.5</v>
      </c>
      <c r="N133" s="32">
        <f t="shared" si="4"/>
        <v>21.4</v>
      </c>
      <c r="O133" s="32">
        <f t="shared" si="5"/>
        <v>74</v>
      </c>
      <c r="P133" s="32">
        <v>1.6718749999999998</v>
      </c>
      <c r="Q133" s="33">
        <v>1.8271604938271604</v>
      </c>
    </row>
    <row r="134" spans="1:17" x14ac:dyDescent="0.25">
      <c r="A134" s="130"/>
      <c r="B134" s="28" t="s">
        <v>156</v>
      </c>
      <c r="C134" s="28">
        <v>850</v>
      </c>
      <c r="D134" s="29">
        <v>1982</v>
      </c>
      <c r="E134" s="30">
        <v>18.399999999999999</v>
      </c>
      <c r="F134" s="30">
        <v>18.399999999999999</v>
      </c>
      <c r="G134" s="31"/>
      <c r="H134" s="28" t="s">
        <v>4</v>
      </c>
      <c r="I134" s="28"/>
      <c r="J134" s="29"/>
      <c r="K134" s="28"/>
      <c r="L134" s="32">
        <v>12.8</v>
      </c>
      <c r="M134" s="32">
        <v>40.5</v>
      </c>
      <c r="N134" s="32">
        <f t="shared" si="4"/>
        <v>24.8</v>
      </c>
      <c r="O134" s="32">
        <f t="shared" si="5"/>
        <v>77</v>
      </c>
      <c r="P134" s="32">
        <v>1.9375</v>
      </c>
      <c r="Q134" s="33">
        <v>1.9012345679012346</v>
      </c>
    </row>
    <row r="135" spans="1:17" x14ac:dyDescent="0.25">
      <c r="A135" s="130"/>
      <c r="B135" s="28" t="s">
        <v>156</v>
      </c>
      <c r="C135" s="28">
        <v>850</v>
      </c>
      <c r="D135" s="29">
        <v>1982</v>
      </c>
      <c r="E135" s="30">
        <v>18.399999999999999</v>
      </c>
      <c r="F135" s="30">
        <v>18.399999999999999</v>
      </c>
      <c r="G135" s="31"/>
      <c r="H135" s="28" t="s">
        <v>4</v>
      </c>
      <c r="I135" s="28"/>
      <c r="J135" s="29"/>
      <c r="K135" s="28"/>
      <c r="L135" s="32">
        <v>12.8</v>
      </c>
      <c r="M135" s="32">
        <v>40.5</v>
      </c>
      <c r="N135" s="32">
        <f t="shared" si="4"/>
        <v>27.5</v>
      </c>
      <c r="O135" s="32">
        <f t="shared" si="5"/>
        <v>78.900000000000006</v>
      </c>
      <c r="P135" s="32">
        <v>2.1484375</v>
      </c>
      <c r="Q135" s="33">
        <v>1.9481481481481482</v>
      </c>
    </row>
    <row r="136" spans="1:17" x14ac:dyDescent="0.25">
      <c r="A136" s="130"/>
      <c r="B136" s="28" t="s">
        <v>157</v>
      </c>
      <c r="C136" s="28">
        <v>850</v>
      </c>
      <c r="D136" s="29">
        <v>1982</v>
      </c>
      <c r="E136" s="30">
        <v>18.399999999999999</v>
      </c>
      <c r="F136" s="30">
        <v>18.399999999999999</v>
      </c>
      <c r="G136" s="31">
        <v>0.1</v>
      </c>
      <c r="H136" s="28" t="s">
        <v>4</v>
      </c>
      <c r="I136" s="28"/>
      <c r="J136" s="29"/>
      <c r="K136" s="28"/>
      <c r="L136" s="32">
        <v>12.8</v>
      </c>
      <c r="M136" s="32">
        <v>40.5</v>
      </c>
      <c r="N136" s="32">
        <f t="shared" si="4"/>
        <v>28.200000000000003</v>
      </c>
      <c r="O136" s="32">
        <f t="shared" si="5"/>
        <v>73</v>
      </c>
      <c r="P136" s="32">
        <v>2.203125</v>
      </c>
      <c r="Q136" s="33">
        <v>1.8024691358024691</v>
      </c>
    </row>
    <row r="137" spans="1:17" x14ac:dyDescent="0.25">
      <c r="A137" s="132"/>
      <c r="B137" s="28" t="s">
        <v>158</v>
      </c>
      <c r="C137" s="28">
        <v>850</v>
      </c>
      <c r="D137" s="29">
        <v>1982</v>
      </c>
      <c r="E137" s="30">
        <v>18.399999999999999</v>
      </c>
      <c r="F137" s="30">
        <v>18.399999999999999</v>
      </c>
      <c r="G137" s="31">
        <v>0.1</v>
      </c>
      <c r="H137" s="28" t="s">
        <v>4</v>
      </c>
      <c r="I137" s="28"/>
      <c r="J137" s="29"/>
      <c r="K137" s="28"/>
      <c r="L137" s="32">
        <v>12.8</v>
      </c>
      <c r="M137" s="32">
        <v>40.5</v>
      </c>
      <c r="N137" s="32">
        <f t="shared" si="4"/>
        <v>37.299999999999997</v>
      </c>
      <c r="O137" s="32">
        <f t="shared" si="5"/>
        <v>96</v>
      </c>
      <c r="P137" s="32">
        <v>2.9140624999999996</v>
      </c>
      <c r="Q137" s="33">
        <v>2.3703703703703702</v>
      </c>
    </row>
    <row r="138" spans="1:17" x14ac:dyDescent="0.25">
      <c r="A138" s="129" t="s">
        <v>159</v>
      </c>
      <c r="B138" s="1" t="s">
        <v>28</v>
      </c>
      <c r="C138" s="1">
        <v>55</v>
      </c>
      <c r="D138" s="29">
        <v>350</v>
      </c>
      <c r="E138" s="30">
        <v>7.5</v>
      </c>
      <c r="F138" s="30">
        <v>3</v>
      </c>
      <c r="G138" s="36">
        <v>0.05</v>
      </c>
      <c r="H138" s="1" t="s">
        <v>160</v>
      </c>
      <c r="I138" s="29">
        <v>400</v>
      </c>
      <c r="J138" s="29">
        <v>3</v>
      </c>
      <c r="K138" s="1">
        <v>2.0299999999999998</v>
      </c>
      <c r="L138" s="32">
        <v>82.5</v>
      </c>
      <c r="M138" s="32">
        <v>3.7844036697247705</v>
      </c>
      <c r="N138" s="32">
        <f t="shared" si="4"/>
        <v>64.7</v>
      </c>
      <c r="O138" s="32">
        <f t="shared" si="5"/>
        <v>17.026315789473685</v>
      </c>
      <c r="P138" s="32">
        <v>0.7842424242424243</v>
      </c>
      <c r="Q138" s="33">
        <v>4.4990749601275919</v>
      </c>
    </row>
    <row r="139" spans="1:17" x14ac:dyDescent="0.25">
      <c r="A139" s="132"/>
      <c r="B139" s="1" t="s">
        <v>28</v>
      </c>
      <c r="C139" s="1">
        <v>55</v>
      </c>
      <c r="D139" s="29">
        <v>350</v>
      </c>
      <c r="E139" s="30">
        <v>7.5</v>
      </c>
      <c r="F139" s="30">
        <v>3</v>
      </c>
      <c r="G139" s="36">
        <v>0.05</v>
      </c>
      <c r="H139" s="1" t="s">
        <v>160</v>
      </c>
      <c r="I139" s="29">
        <v>400</v>
      </c>
      <c r="J139" s="29">
        <v>3</v>
      </c>
      <c r="K139" s="1">
        <v>2.0299999999999998</v>
      </c>
      <c r="L139" s="32">
        <v>82.5</v>
      </c>
      <c r="M139" s="32">
        <v>3.7844036697247705</v>
      </c>
      <c r="N139" s="32">
        <f t="shared" si="4"/>
        <v>245.89999999999998</v>
      </c>
      <c r="O139" s="32">
        <f t="shared" si="5"/>
        <v>1.346659364731654</v>
      </c>
      <c r="P139" s="32">
        <v>2.9806060606060605</v>
      </c>
      <c r="Q139" s="33">
        <v>0.35584453516545528</v>
      </c>
    </row>
    <row r="140" spans="1:17" x14ac:dyDescent="0.25">
      <c r="A140" s="129" t="s">
        <v>161</v>
      </c>
      <c r="B140" s="1" t="s">
        <v>29</v>
      </c>
      <c r="C140" s="1">
        <v>80</v>
      </c>
      <c r="D140" s="29">
        <v>1350</v>
      </c>
      <c r="E140" s="30">
        <v>11.6</v>
      </c>
      <c r="F140" s="30">
        <v>3.4</v>
      </c>
      <c r="G140" s="36">
        <v>0.05</v>
      </c>
      <c r="H140" s="139" t="s">
        <v>162</v>
      </c>
      <c r="I140" s="29">
        <v>50</v>
      </c>
      <c r="J140" s="29">
        <v>3</v>
      </c>
      <c r="K140" s="1">
        <v>10</v>
      </c>
      <c r="L140" s="32">
        <v>256</v>
      </c>
      <c r="M140" s="32">
        <v>19.541984732824428</v>
      </c>
      <c r="N140" s="32">
        <f t="shared" si="4"/>
        <v>261</v>
      </c>
      <c r="O140" s="32">
        <f t="shared" si="5"/>
        <v>19.772727272727273</v>
      </c>
      <c r="P140" s="32">
        <v>1.01953125</v>
      </c>
      <c r="Q140" s="33">
        <v>1.0118075284090908</v>
      </c>
    </row>
    <row r="141" spans="1:17" x14ac:dyDescent="0.25">
      <c r="A141" s="130"/>
      <c r="B141" s="1" t="s">
        <v>29</v>
      </c>
      <c r="C141" s="1">
        <v>80</v>
      </c>
      <c r="D141" s="29">
        <v>1350</v>
      </c>
      <c r="E141" s="30">
        <v>11.6</v>
      </c>
      <c r="F141" s="30">
        <v>3.4</v>
      </c>
      <c r="G141" s="36">
        <v>0.1</v>
      </c>
      <c r="H141" s="140"/>
      <c r="I141" s="29">
        <v>50</v>
      </c>
      <c r="J141" s="29">
        <v>3</v>
      </c>
      <c r="K141" s="1">
        <v>10</v>
      </c>
      <c r="L141" s="32">
        <v>256</v>
      </c>
      <c r="M141" s="32">
        <v>19.541984732824428</v>
      </c>
      <c r="N141" s="32">
        <f t="shared" si="4"/>
        <v>301</v>
      </c>
      <c r="O141" s="32">
        <f t="shared" si="5"/>
        <v>19.171974522292995</v>
      </c>
      <c r="P141" s="32">
        <v>1.17578125</v>
      </c>
      <c r="Q141" s="33">
        <v>0.98106588375796189</v>
      </c>
    </row>
    <row r="142" spans="1:17" x14ac:dyDescent="0.25">
      <c r="A142" s="130"/>
      <c r="B142" s="1" t="s">
        <v>163</v>
      </c>
      <c r="C142" s="1">
        <v>80</v>
      </c>
      <c r="D142" s="29">
        <v>1350</v>
      </c>
      <c r="E142" s="30">
        <v>11.6</v>
      </c>
      <c r="F142" s="30">
        <v>3.4</v>
      </c>
      <c r="G142" s="36">
        <v>0.15</v>
      </c>
      <c r="H142" s="140"/>
      <c r="I142" s="29">
        <v>50</v>
      </c>
      <c r="J142" s="29">
        <v>3</v>
      </c>
      <c r="K142" s="1">
        <v>10</v>
      </c>
      <c r="L142" s="32">
        <v>256</v>
      </c>
      <c r="M142" s="32">
        <v>19.541984732824428</v>
      </c>
      <c r="N142" s="32">
        <f t="shared" si="4"/>
        <v>351</v>
      </c>
      <c r="O142" s="32">
        <f t="shared" si="5"/>
        <v>19.83050847457627</v>
      </c>
      <c r="P142" s="32">
        <v>1.37109375</v>
      </c>
      <c r="Q142" s="33">
        <v>1.0147643008474576</v>
      </c>
    </row>
    <row r="143" spans="1:17" x14ac:dyDescent="0.25">
      <c r="A143" s="130"/>
      <c r="B143" s="1" t="s">
        <v>163</v>
      </c>
      <c r="C143" s="1">
        <v>80</v>
      </c>
      <c r="D143" s="29">
        <v>1350</v>
      </c>
      <c r="E143" s="30">
        <v>11.6</v>
      </c>
      <c r="F143" s="30">
        <v>3.4</v>
      </c>
      <c r="G143" s="36">
        <v>0.2</v>
      </c>
      <c r="H143" s="140"/>
      <c r="I143" s="29">
        <v>50</v>
      </c>
      <c r="J143" s="29">
        <v>3</v>
      </c>
      <c r="K143" s="1">
        <v>10</v>
      </c>
      <c r="L143" s="32">
        <v>256</v>
      </c>
      <c r="M143" s="32">
        <v>19.541984732824428</v>
      </c>
      <c r="N143" s="32">
        <f t="shared" si="4"/>
        <v>392</v>
      </c>
      <c r="O143" s="32">
        <f t="shared" si="5"/>
        <v>20.416666666666664</v>
      </c>
      <c r="P143" s="32">
        <v>1.53125</v>
      </c>
      <c r="Q143" s="33">
        <v>1.0447591145833333</v>
      </c>
    </row>
    <row r="144" spans="1:17" x14ac:dyDescent="0.25">
      <c r="A144" s="130"/>
      <c r="B144" s="1" t="s">
        <v>163</v>
      </c>
      <c r="C144" s="1">
        <v>80</v>
      </c>
      <c r="D144" s="29">
        <v>1350</v>
      </c>
      <c r="E144" s="30">
        <v>11.6</v>
      </c>
      <c r="F144" s="30">
        <v>3.4</v>
      </c>
      <c r="G144" s="36">
        <v>0.3</v>
      </c>
      <c r="H144" s="140"/>
      <c r="I144" s="29">
        <v>50</v>
      </c>
      <c r="J144" s="29">
        <v>3</v>
      </c>
      <c r="K144" s="1">
        <v>10</v>
      </c>
      <c r="L144" s="32">
        <v>256</v>
      </c>
      <c r="M144" s="32">
        <v>19.541984732824428</v>
      </c>
      <c r="N144" s="32">
        <f t="shared" si="4"/>
        <v>602</v>
      </c>
      <c r="O144" s="32">
        <f t="shared" si="5"/>
        <v>19.933774834437088</v>
      </c>
      <c r="P144" s="32">
        <v>2.3515625</v>
      </c>
      <c r="Q144" s="33">
        <v>1.0200486341059603</v>
      </c>
    </row>
    <row r="145" spans="1:17" x14ac:dyDescent="0.25">
      <c r="A145" s="132"/>
      <c r="B145" s="1" t="s">
        <v>163</v>
      </c>
      <c r="C145" s="1">
        <v>80</v>
      </c>
      <c r="D145" s="29">
        <v>1350</v>
      </c>
      <c r="E145" s="30">
        <v>11.6</v>
      </c>
      <c r="F145" s="30">
        <v>3.4</v>
      </c>
      <c r="G145" s="36">
        <v>0.4</v>
      </c>
      <c r="H145" s="141"/>
      <c r="I145" s="29">
        <v>50</v>
      </c>
      <c r="J145" s="29">
        <v>3</v>
      </c>
      <c r="K145" s="1">
        <v>10</v>
      </c>
      <c r="L145" s="32">
        <v>256</v>
      </c>
      <c r="M145" s="32">
        <v>19.541984732824428</v>
      </c>
      <c r="N145" s="32">
        <f t="shared" si="4"/>
        <v>779</v>
      </c>
      <c r="O145" s="32">
        <f t="shared" si="5"/>
        <v>20.828877005347589</v>
      </c>
      <c r="P145" s="32">
        <v>3.04296875</v>
      </c>
      <c r="Q145" s="33">
        <v>1.0658526905080212</v>
      </c>
    </row>
    <row r="146" spans="1:17" x14ac:dyDescent="0.25">
      <c r="A146" s="129" t="s">
        <v>164</v>
      </c>
      <c r="B146" s="1" t="s">
        <v>165</v>
      </c>
      <c r="C146" s="1">
        <v>2500</v>
      </c>
      <c r="D146" s="29"/>
      <c r="E146" s="30">
        <v>14.6</v>
      </c>
      <c r="F146" s="30">
        <v>3</v>
      </c>
      <c r="G146" s="36">
        <v>0.1</v>
      </c>
      <c r="H146" s="1" t="s">
        <v>166</v>
      </c>
      <c r="I146" s="29">
        <v>150</v>
      </c>
      <c r="J146" s="29">
        <v>20</v>
      </c>
      <c r="K146" s="1">
        <v>2</v>
      </c>
      <c r="L146" s="32"/>
      <c r="M146" s="32"/>
      <c r="N146" s="32">
        <f t="shared" si="4"/>
        <v>0</v>
      </c>
      <c r="O146" s="32">
        <f t="shared" si="5"/>
        <v>0</v>
      </c>
      <c r="P146" s="32"/>
      <c r="Q146" s="33"/>
    </row>
    <row r="147" spans="1:17" x14ac:dyDescent="0.25">
      <c r="A147" s="130"/>
      <c r="B147" s="1" t="s">
        <v>165</v>
      </c>
      <c r="C147" s="1">
        <v>2500</v>
      </c>
      <c r="D147" s="29"/>
      <c r="E147" s="30">
        <v>14.6</v>
      </c>
      <c r="F147" s="30">
        <v>3</v>
      </c>
      <c r="G147" s="36">
        <v>0.3</v>
      </c>
      <c r="H147" s="1" t="s">
        <v>166</v>
      </c>
      <c r="I147" s="29">
        <v>150</v>
      </c>
      <c r="J147" s="29">
        <v>20</v>
      </c>
      <c r="K147" s="1">
        <v>2</v>
      </c>
      <c r="L147" s="32">
        <v>230</v>
      </c>
      <c r="M147" s="32">
        <v>38.333333333333336</v>
      </c>
      <c r="N147" s="32">
        <f t="shared" si="4"/>
        <v>180</v>
      </c>
      <c r="O147" s="32">
        <f t="shared" si="5"/>
        <v>47.368421052631582</v>
      </c>
      <c r="P147" s="32">
        <v>0.78260869565217395</v>
      </c>
      <c r="Q147" s="33">
        <v>1.2356979405034325</v>
      </c>
    </row>
    <row r="148" spans="1:17" x14ac:dyDescent="0.25">
      <c r="A148" s="130"/>
      <c r="B148" s="1" t="s">
        <v>167</v>
      </c>
      <c r="C148" s="1">
        <v>2500</v>
      </c>
      <c r="D148" s="29"/>
      <c r="E148" s="30">
        <v>14.6</v>
      </c>
      <c r="F148" s="30">
        <v>3</v>
      </c>
      <c r="G148" s="36">
        <v>0.5</v>
      </c>
      <c r="H148" s="1" t="s">
        <v>166</v>
      </c>
      <c r="I148" s="29">
        <v>150</v>
      </c>
      <c r="J148" s="29">
        <v>20</v>
      </c>
      <c r="K148" s="1">
        <v>2</v>
      </c>
      <c r="L148" s="32">
        <v>230</v>
      </c>
      <c r="M148" s="32">
        <v>38.333333333333336</v>
      </c>
      <c r="N148" s="32">
        <f t="shared" si="4"/>
        <v>230</v>
      </c>
      <c r="O148" s="32">
        <f t="shared" si="5"/>
        <v>46</v>
      </c>
      <c r="P148" s="32">
        <v>1</v>
      </c>
      <c r="Q148" s="33">
        <v>1.2</v>
      </c>
    </row>
    <row r="149" spans="1:17" x14ac:dyDescent="0.25">
      <c r="A149" s="132"/>
      <c r="B149" s="1" t="s">
        <v>167</v>
      </c>
      <c r="C149" s="1">
        <v>2500</v>
      </c>
      <c r="D149" s="29"/>
      <c r="E149" s="30">
        <v>14.6</v>
      </c>
      <c r="F149" s="30">
        <v>3</v>
      </c>
      <c r="G149" s="36">
        <v>0.7</v>
      </c>
      <c r="H149" s="1" t="s">
        <v>166</v>
      </c>
      <c r="I149" s="29">
        <v>150</v>
      </c>
      <c r="J149" s="29">
        <v>20</v>
      </c>
      <c r="K149" s="1">
        <v>2</v>
      </c>
      <c r="L149" s="32">
        <v>230</v>
      </c>
      <c r="M149" s="32">
        <v>38.333333333333336</v>
      </c>
      <c r="N149" s="32">
        <f t="shared" si="4"/>
        <v>405</v>
      </c>
      <c r="O149" s="32">
        <f t="shared" si="5"/>
        <v>31.153846153846153</v>
      </c>
      <c r="P149" s="32">
        <v>1.7608695652173914</v>
      </c>
      <c r="Q149" s="33">
        <v>0.81270903010033435</v>
      </c>
    </row>
    <row r="150" spans="1:17" x14ac:dyDescent="0.25">
      <c r="A150" s="129" t="s">
        <v>168</v>
      </c>
      <c r="B150" s="1" t="s">
        <v>169</v>
      </c>
      <c r="C150" s="1">
        <v>300</v>
      </c>
      <c r="D150" s="29">
        <v>1481</v>
      </c>
      <c r="E150" s="30">
        <v>11.6</v>
      </c>
      <c r="F150" s="30">
        <v>3.4</v>
      </c>
      <c r="G150" s="36">
        <v>0.05</v>
      </c>
      <c r="H150" s="1" t="s">
        <v>8</v>
      </c>
      <c r="I150" s="29">
        <v>85</v>
      </c>
      <c r="J150" s="29">
        <v>30</v>
      </c>
      <c r="K150" s="1">
        <v>2</v>
      </c>
      <c r="L150" s="32">
        <v>2200</v>
      </c>
      <c r="M150" s="32">
        <v>6.2</v>
      </c>
      <c r="N150" s="32">
        <f t="shared" si="4"/>
        <v>2500</v>
      </c>
      <c r="O150" s="32">
        <f t="shared" si="5"/>
        <v>7.5999999999999988</v>
      </c>
      <c r="P150" s="32">
        <v>1.1363636363636365</v>
      </c>
      <c r="Q150" s="33">
        <v>1.225806451612903</v>
      </c>
    </row>
    <row r="151" spans="1:17" x14ac:dyDescent="0.25">
      <c r="A151" s="130"/>
      <c r="B151" s="1" t="s">
        <v>169</v>
      </c>
      <c r="C151" s="1">
        <v>300</v>
      </c>
      <c r="D151" s="29">
        <v>1481</v>
      </c>
      <c r="E151" s="30">
        <v>11.6</v>
      </c>
      <c r="F151" s="30">
        <v>3.4</v>
      </c>
      <c r="G151" s="36">
        <v>0.1</v>
      </c>
      <c r="H151" s="1" t="s">
        <v>8</v>
      </c>
      <c r="I151" s="29">
        <v>85</v>
      </c>
      <c r="J151" s="29">
        <v>30</v>
      </c>
      <c r="K151" s="1">
        <v>2</v>
      </c>
      <c r="L151" s="32">
        <v>2200</v>
      </c>
      <c r="M151" s="32">
        <v>6.2</v>
      </c>
      <c r="N151" s="32">
        <f t="shared" si="4"/>
        <v>2700</v>
      </c>
      <c r="O151" s="32">
        <f t="shared" si="5"/>
        <v>8</v>
      </c>
      <c r="P151" s="32">
        <v>1.2272727272727273</v>
      </c>
      <c r="Q151" s="33">
        <v>1.2903225806451613</v>
      </c>
    </row>
    <row r="152" spans="1:17" x14ac:dyDescent="0.25">
      <c r="A152" s="132"/>
      <c r="B152" s="1" t="s">
        <v>169</v>
      </c>
      <c r="C152" s="1">
        <v>300</v>
      </c>
      <c r="D152" s="29">
        <v>1481</v>
      </c>
      <c r="E152" s="30">
        <v>11.6</v>
      </c>
      <c r="F152" s="30">
        <v>3.4</v>
      </c>
      <c r="G152" s="36">
        <v>0.2</v>
      </c>
      <c r="H152" s="1" t="s">
        <v>8</v>
      </c>
      <c r="I152" s="29">
        <v>85</v>
      </c>
      <c r="J152" s="29">
        <v>30</v>
      </c>
      <c r="K152" s="1">
        <v>2</v>
      </c>
      <c r="L152" s="32">
        <v>2200</v>
      </c>
      <c r="M152" s="32">
        <v>6.2</v>
      </c>
      <c r="N152" s="32">
        <f t="shared" si="4"/>
        <v>3450</v>
      </c>
      <c r="O152" s="32">
        <f t="shared" si="5"/>
        <v>11.8</v>
      </c>
      <c r="P152" s="32">
        <v>1.5681818181818181</v>
      </c>
      <c r="Q152" s="33">
        <v>1.903225806451613</v>
      </c>
    </row>
    <row r="153" spans="1:17" x14ac:dyDescent="0.25">
      <c r="A153" s="129" t="s">
        <v>170</v>
      </c>
      <c r="B153" s="1" t="s">
        <v>171</v>
      </c>
      <c r="C153" s="1">
        <v>79</v>
      </c>
      <c r="D153" s="29">
        <v>1426</v>
      </c>
      <c r="E153" s="30">
        <v>11.2</v>
      </c>
      <c r="F153" s="30">
        <v>3.5</v>
      </c>
      <c r="G153" s="36">
        <v>0.1</v>
      </c>
      <c r="H153" s="1" t="s">
        <v>172</v>
      </c>
      <c r="I153" s="29">
        <v>58.5</v>
      </c>
      <c r="J153" s="29">
        <v>35</v>
      </c>
      <c r="K153" s="1"/>
      <c r="L153" s="32">
        <v>20</v>
      </c>
      <c r="M153" s="32">
        <v>40</v>
      </c>
      <c r="N153" s="32">
        <f t="shared" si="4"/>
        <v>26</v>
      </c>
      <c r="O153" s="32">
        <f t="shared" si="5"/>
        <v>43.333333333333343</v>
      </c>
      <c r="P153" s="32">
        <v>1.3</v>
      </c>
      <c r="Q153" s="33">
        <v>1.0833333333333335</v>
      </c>
    </row>
    <row r="154" spans="1:17" x14ac:dyDescent="0.25">
      <c r="A154" s="130"/>
      <c r="B154" s="1" t="s">
        <v>171</v>
      </c>
      <c r="C154" s="1">
        <v>79</v>
      </c>
      <c r="D154" s="29">
        <v>1426</v>
      </c>
      <c r="E154" s="30">
        <v>11.2</v>
      </c>
      <c r="F154" s="30">
        <v>3.5</v>
      </c>
      <c r="G154" s="36">
        <v>0.2</v>
      </c>
      <c r="H154" s="1" t="s">
        <v>173</v>
      </c>
      <c r="I154" s="29">
        <v>58.5</v>
      </c>
      <c r="J154" s="29">
        <v>35</v>
      </c>
      <c r="K154" s="1"/>
      <c r="L154" s="32">
        <v>20</v>
      </c>
      <c r="M154" s="32">
        <v>40</v>
      </c>
      <c r="N154" s="32">
        <f t="shared" si="4"/>
        <v>29</v>
      </c>
      <c r="O154" s="32">
        <f t="shared" si="5"/>
        <v>41.428571428571431</v>
      </c>
      <c r="P154" s="32">
        <v>1.45</v>
      </c>
      <c r="Q154" s="33">
        <v>1.0357142857142858</v>
      </c>
    </row>
    <row r="155" spans="1:17" x14ac:dyDescent="0.25">
      <c r="A155" s="130"/>
      <c r="B155" s="1" t="s">
        <v>171</v>
      </c>
      <c r="C155" s="1">
        <v>79</v>
      </c>
      <c r="D155" s="29">
        <v>1426</v>
      </c>
      <c r="E155" s="30">
        <v>11.2</v>
      </c>
      <c r="F155" s="30">
        <v>3.5</v>
      </c>
      <c r="G155" s="36">
        <v>0.4</v>
      </c>
      <c r="H155" s="1" t="s">
        <v>173</v>
      </c>
      <c r="I155" s="29">
        <v>58.5</v>
      </c>
      <c r="J155" s="29">
        <v>35</v>
      </c>
      <c r="K155" s="1"/>
      <c r="L155" s="32">
        <v>20</v>
      </c>
      <c r="M155" s="32">
        <v>40</v>
      </c>
      <c r="N155" s="32">
        <f t="shared" si="4"/>
        <v>45</v>
      </c>
      <c r="O155" s="32">
        <f t="shared" si="5"/>
        <v>34.615384615384613</v>
      </c>
      <c r="P155" s="32">
        <v>2.25</v>
      </c>
      <c r="Q155" s="33">
        <v>0.86538461538461531</v>
      </c>
    </row>
    <row r="156" spans="1:17" x14ac:dyDescent="0.25">
      <c r="A156" s="132"/>
      <c r="B156" s="1" t="s">
        <v>171</v>
      </c>
      <c r="C156" s="1">
        <v>79</v>
      </c>
      <c r="D156" s="29">
        <v>1426</v>
      </c>
      <c r="E156" s="30">
        <v>11.2</v>
      </c>
      <c r="F156" s="30">
        <v>3.5</v>
      </c>
      <c r="G156" s="36">
        <v>0.5</v>
      </c>
      <c r="H156" s="1" t="s">
        <v>173</v>
      </c>
      <c r="I156" s="29">
        <v>58.5</v>
      </c>
      <c r="J156" s="29">
        <v>35</v>
      </c>
      <c r="K156" s="1"/>
      <c r="L156" s="32">
        <v>20</v>
      </c>
      <c r="M156" s="32">
        <v>40</v>
      </c>
      <c r="N156" s="32">
        <f t="shared" si="4"/>
        <v>63</v>
      </c>
      <c r="O156" s="32">
        <f t="shared" si="5"/>
        <v>35</v>
      </c>
      <c r="P156" s="32">
        <v>3.15</v>
      </c>
      <c r="Q156" s="33">
        <v>0.875</v>
      </c>
    </row>
    <row r="157" spans="1:17" x14ac:dyDescent="0.25">
      <c r="A157" s="129" t="s">
        <v>174</v>
      </c>
      <c r="B157" s="28" t="s">
        <v>175</v>
      </c>
      <c r="C157" s="28">
        <v>125</v>
      </c>
      <c r="D157" s="29">
        <v>1365</v>
      </c>
      <c r="E157" s="30">
        <v>8.5</v>
      </c>
      <c r="F157" s="30">
        <v>8.5</v>
      </c>
      <c r="G157" s="31">
        <v>0.25</v>
      </c>
      <c r="H157" s="28" t="s">
        <v>37</v>
      </c>
      <c r="I157" s="28"/>
      <c r="J157" s="29">
        <v>35</v>
      </c>
      <c r="K157" s="28">
        <v>11.2</v>
      </c>
      <c r="L157" s="32">
        <v>14.3</v>
      </c>
      <c r="M157" s="32">
        <v>4.8</v>
      </c>
      <c r="N157" s="32">
        <f t="shared" si="4"/>
        <v>21.3</v>
      </c>
      <c r="O157" s="32">
        <f t="shared" si="5"/>
        <v>5.48</v>
      </c>
      <c r="P157" s="32">
        <v>1.4895104895104896</v>
      </c>
      <c r="Q157" s="33">
        <v>1.1416666666666668</v>
      </c>
    </row>
    <row r="158" spans="1:17" x14ac:dyDescent="0.25">
      <c r="A158" s="130"/>
      <c r="B158" s="28" t="s">
        <v>175</v>
      </c>
      <c r="C158" s="28">
        <v>125</v>
      </c>
      <c r="D158" s="29">
        <v>1365</v>
      </c>
      <c r="E158" s="30">
        <v>8.5</v>
      </c>
      <c r="F158" s="30">
        <v>8.5</v>
      </c>
      <c r="G158" s="31">
        <v>0.1</v>
      </c>
      <c r="H158" s="28" t="s">
        <v>38</v>
      </c>
      <c r="I158" s="28"/>
      <c r="J158" s="29">
        <v>35</v>
      </c>
      <c r="K158" s="28">
        <v>11.2</v>
      </c>
      <c r="L158" s="32">
        <v>14.3</v>
      </c>
      <c r="M158" s="32">
        <v>4.8</v>
      </c>
      <c r="N158" s="32">
        <f t="shared" si="4"/>
        <v>14.2</v>
      </c>
      <c r="O158" s="32">
        <f t="shared" si="5"/>
        <v>10.3</v>
      </c>
      <c r="P158" s="32">
        <v>0.99300699300699291</v>
      </c>
      <c r="Q158" s="33">
        <v>2.1458333333333335</v>
      </c>
    </row>
    <row r="159" spans="1:17" x14ac:dyDescent="0.25">
      <c r="A159" s="130"/>
      <c r="B159" s="28" t="s">
        <v>39</v>
      </c>
      <c r="C159" s="28">
        <v>125</v>
      </c>
      <c r="D159" s="29">
        <v>1365</v>
      </c>
      <c r="E159" s="30">
        <v>8.5</v>
      </c>
      <c r="F159" s="30">
        <v>8.5</v>
      </c>
      <c r="G159" s="31">
        <v>0.15</v>
      </c>
      <c r="H159" s="28" t="s">
        <v>38</v>
      </c>
      <c r="I159" s="28"/>
      <c r="J159" s="29">
        <v>35</v>
      </c>
      <c r="K159" s="28">
        <v>11.2</v>
      </c>
      <c r="L159" s="32">
        <v>14.3</v>
      </c>
      <c r="M159" s="32">
        <v>4.8</v>
      </c>
      <c r="N159" s="32">
        <f t="shared" si="4"/>
        <v>14.3</v>
      </c>
      <c r="O159" s="32">
        <f t="shared" si="5"/>
        <v>10.800000000000002</v>
      </c>
      <c r="P159" s="32">
        <v>1</v>
      </c>
      <c r="Q159" s="33">
        <v>2.2500000000000004</v>
      </c>
    </row>
    <row r="160" spans="1:17" x14ac:dyDescent="0.25">
      <c r="A160" s="130"/>
      <c r="B160" s="28" t="s">
        <v>39</v>
      </c>
      <c r="C160" s="28">
        <v>125</v>
      </c>
      <c r="D160" s="29">
        <v>1365</v>
      </c>
      <c r="E160" s="30">
        <v>8.5</v>
      </c>
      <c r="F160" s="30">
        <v>8.5</v>
      </c>
      <c r="G160" s="31">
        <v>0.2</v>
      </c>
      <c r="H160" s="28" t="s">
        <v>38</v>
      </c>
      <c r="I160" s="28"/>
      <c r="J160" s="29">
        <v>35</v>
      </c>
      <c r="K160" s="28">
        <v>11.2</v>
      </c>
      <c r="L160" s="32">
        <v>14.3</v>
      </c>
      <c r="M160" s="32">
        <v>4.8</v>
      </c>
      <c r="N160" s="32">
        <f t="shared" si="4"/>
        <v>14.399999999999999</v>
      </c>
      <c r="O160" s="32">
        <f t="shared" si="5"/>
        <v>11.8</v>
      </c>
      <c r="P160" s="32">
        <v>1.0069930069930069</v>
      </c>
      <c r="Q160" s="33">
        <v>2.4583333333333335</v>
      </c>
    </row>
    <row r="161" spans="1:17" x14ac:dyDescent="0.25">
      <c r="A161" s="130"/>
      <c r="B161" s="28" t="s">
        <v>39</v>
      </c>
      <c r="C161" s="28">
        <v>125</v>
      </c>
      <c r="D161" s="29">
        <v>1365</v>
      </c>
      <c r="E161" s="30">
        <v>8.5</v>
      </c>
      <c r="F161" s="30">
        <v>8.5</v>
      </c>
      <c r="G161" s="31">
        <v>0.25</v>
      </c>
      <c r="H161" s="28" t="s">
        <v>38</v>
      </c>
      <c r="I161" s="28"/>
      <c r="J161" s="29">
        <v>35</v>
      </c>
      <c r="K161" s="28">
        <v>11.2</v>
      </c>
      <c r="L161" s="32">
        <v>14.3</v>
      </c>
      <c r="M161" s="32">
        <v>4.8</v>
      </c>
      <c r="N161" s="32">
        <f t="shared" si="4"/>
        <v>14.399999999999999</v>
      </c>
      <c r="O161" s="32">
        <f t="shared" si="5"/>
        <v>14.3</v>
      </c>
      <c r="P161" s="32">
        <v>1.0069930069930069</v>
      </c>
      <c r="Q161" s="33">
        <v>2.979166666666667</v>
      </c>
    </row>
    <row r="162" spans="1:17" x14ac:dyDescent="0.25">
      <c r="A162" s="130"/>
      <c r="B162" s="28" t="s">
        <v>39</v>
      </c>
      <c r="C162" s="28">
        <v>125</v>
      </c>
      <c r="D162" s="29">
        <v>1365</v>
      </c>
      <c r="E162" s="30">
        <v>8.5</v>
      </c>
      <c r="F162" s="30">
        <v>8.5</v>
      </c>
      <c r="G162" s="31">
        <v>0.3</v>
      </c>
      <c r="H162" s="28" t="s">
        <v>38</v>
      </c>
      <c r="I162" s="28"/>
      <c r="J162" s="29">
        <v>35</v>
      </c>
      <c r="K162" s="28">
        <v>11.2</v>
      </c>
      <c r="L162" s="32">
        <v>14.3</v>
      </c>
      <c r="M162" s="32">
        <v>4.8</v>
      </c>
      <c r="N162" s="32">
        <f t="shared" si="4"/>
        <v>14.5</v>
      </c>
      <c r="O162" s="32">
        <f t="shared" si="5"/>
        <v>15.6</v>
      </c>
      <c r="P162" s="32">
        <v>1.013986013986014</v>
      </c>
      <c r="Q162" s="33">
        <v>3.25</v>
      </c>
    </row>
    <row r="163" spans="1:17" x14ac:dyDescent="0.25">
      <c r="A163" s="130"/>
      <c r="B163" s="28" t="s">
        <v>39</v>
      </c>
      <c r="C163" s="28">
        <v>125</v>
      </c>
      <c r="D163" s="29">
        <v>1365</v>
      </c>
      <c r="E163" s="30">
        <v>8.5</v>
      </c>
      <c r="F163" s="30">
        <v>8.5</v>
      </c>
      <c r="G163" s="31">
        <v>0.32</v>
      </c>
      <c r="H163" s="28" t="s">
        <v>38</v>
      </c>
      <c r="I163" s="28"/>
      <c r="J163" s="29">
        <v>35</v>
      </c>
      <c r="K163" s="28">
        <v>11.2</v>
      </c>
      <c r="L163" s="32">
        <v>14.3</v>
      </c>
      <c r="M163" s="32">
        <v>4.8</v>
      </c>
      <c r="N163" s="32">
        <f t="shared" si="4"/>
        <v>14.7</v>
      </c>
      <c r="O163" s="32">
        <f t="shared" si="5"/>
        <v>17.2</v>
      </c>
      <c r="P163" s="32">
        <v>1.0279720279720279</v>
      </c>
      <c r="Q163" s="33">
        <v>3.5833333333333335</v>
      </c>
    </row>
    <row r="164" spans="1:17" x14ac:dyDescent="0.25">
      <c r="A164" s="132"/>
      <c r="B164" s="28" t="s">
        <v>39</v>
      </c>
      <c r="C164" s="28">
        <v>125</v>
      </c>
      <c r="D164" s="29">
        <v>1365</v>
      </c>
      <c r="E164" s="30">
        <v>8.5</v>
      </c>
      <c r="F164" s="30">
        <v>8.5</v>
      </c>
      <c r="G164" s="31">
        <v>0.36</v>
      </c>
      <c r="H164" s="28" t="s">
        <v>38</v>
      </c>
      <c r="I164" s="28"/>
      <c r="J164" s="29">
        <v>35</v>
      </c>
      <c r="K164" s="28">
        <v>11.2</v>
      </c>
      <c r="L164" s="32">
        <v>14.3</v>
      </c>
      <c r="M164" s="32">
        <v>4.8</v>
      </c>
      <c r="N164" s="32">
        <f t="shared" si="4"/>
        <v>14.75</v>
      </c>
      <c r="O164" s="32">
        <f t="shared" si="5"/>
        <v>10.3</v>
      </c>
      <c r="P164" s="32">
        <v>1.0314685314685315</v>
      </c>
      <c r="Q164" s="33">
        <v>2.1458333333333335</v>
      </c>
    </row>
    <row r="165" spans="1:17" x14ac:dyDescent="0.25">
      <c r="A165" s="129" t="s">
        <v>104</v>
      </c>
      <c r="B165" s="28" t="s">
        <v>50</v>
      </c>
      <c r="C165" s="28">
        <v>1750</v>
      </c>
      <c r="D165" s="29">
        <v>1040</v>
      </c>
      <c r="E165" s="30">
        <v>10.7</v>
      </c>
      <c r="F165" s="30">
        <v>5.5</v>
      </c>
      <c r="G165" s="31">
        <v>0.05</v>
      </c>
      <c r="H165" s="28" t="s">
        <v>51</v>
      </c>
      <c r="I165" s="28"/>
      <c r="J165" s="29">
        <v>35</v>
      </c>
      <c r="K165" s="28">
        <v>9</v>
      </c>
      <c r="L165" s="32">
        <v>4</v>
      </c>
      <c r="M165" s="32">
        <v>30</v>
      </c>
      <c r="N165" s="32">
        <f t="shared" si="4"/>
        <v>5</v>
      </c>
      <c r="O165" s="32">
        <f t="shared" si="5"/>
        <v>33</v>
      </c>
      <c r="P165" s="32">
        <v>1.25</v>
      </c>
      <c r="Q165" s="33">
        <v>1.1000000000000001</v>
      </c>
    </row>
    <row r="166" spans="1:17" x14ac:dyDescent="0.25">
      <c r="A166" s="130"/>
      <c r="B166" s="28" t="s">
        <v>50</v>
      </c>
      <c r="C166" s="28">
        <v>1750</v>
      </c>
      <c r="D166" s="29">
        <v>1040</v>
      </c>
      <c r="E166" s="30">
        <v>10.7</v>
      </c>
      <c r="F166" s="30">
        <v>5.5</v>
      </c>
      <c r="G166" s="31">
        <v>0.1</v>
      </c>
      <c r="H166" s="28" t="s">
        <v>51</v>
      </c>
      <c r="I166" s="28"/>
      <c r="J166" s="29">
        <v>35</v>
      </c>
      <c r="K166" s="28">
        <v>9</v>
      </c>
      <c r="L166" s="32">
        <v>4</v>
      </c>
      <c r="M166" s="32">
        <v>30</v>
      </c>
      <c r="N166" s="32">
        <f t="shared" si="4"/>
        <v>6.5</v>
      </c>
      <c r="O166" s="32">
        <f t="shared" si="5"/>
        <v>43</v>
      </c>
      <c r="P166" s="32">
        <v>1.625</v>
      </c>
      <c r="Q166" s="33">
        <v>1.4333333333333333</v>
      </c>
    </row>
    <row r="167" spans="1:17" x14ac:dyDescent="0.25">
      <c r="A167" s="130"/>
      <c r="B167" s="28" t="s">
        <v>52</v>
      </c>
      <c r="C167" s="28">
        <v>1750</v>
      </c>
      <c r="D167" s="29">
        <v>1040</v>
      </c>
      <c r="E167" s="30">
        <v>10.7</v>
      </c>
      <c r="F167" s="30">
        <v>5.5</v>
      </c>
      <c r="G167" s="31">
        <v>0.15</v>
      </c>
      <c r="H167" s="28" t="s">
        <v>53</v>
      </c>
      <c r="I167" s="28"/>
      <c r="J167" s="29">
        <v>35</v>
      </c>
      <c r="K167" s="28">
        <v>9</v>
      </c>
      <c r="L167" s="32">
        <v>4</v>
      </c>
      <c r="M167" s="32">
        <v>30</v>
      </c>
      <c r="N167" s="32">
        <f t="shared" si="4"/>
        <v>10</v>
      </c>
      <c r="O167" s="32">
        <f t="shared" si="5"/>
        <v>43.2</v>
      </c>
      <c r="P167" s="32">
        <v>2.5</v>
      </c>
      <c r="Q167" s="33">
        <v>1.4400000000000002</v>
      </c>
    </row>
    <row r="168" spans="1:17" x14ac:dyDescent="0.25">
      <c r="A168" s="130"/>
      <c r="B168" s="28" t="s">
        <v>52</v>
      </c>
      <c r="C168" s="28">
        <v>1750</v>
      </c>
      <c r="D168" s="29">
        <v>1040</v>
      </c>
      <c r="E168" s="30">
        <v>10.7</v>
      </c>
      <c r="F168" s="30">
        <v>5.5</v>
      </c>
      <c r="G168" s="31">
        <v>0.2</v>
      </c>
      <c r="H168" s="28" t="s">
        <v>53</v>
      </c>
      <c r="I168" s="28"/>
      <c r="J168" s="29">
        <v>35</v>
      </c>
      <c r="K168" s="28">
        <v>9</v>
      </c>
      <c r="L168" s="32">
        <v>4</v>
      </c>
      <c r="M168" s="32">
        <v>30</v>
      </c>
      <c r="N168" s="32">
        <f t="shared" si="4"/>
        <v>12</v>
      </c>
      <c r="O168" s="32">
        <f t="shared" si="5"/>
        <v>38</v>
      </c>
      <c r="P168" s="32">
        <v>3</v>
      </c>
      <c r="Q168" s="33">
        <v>1.2666666666666666</v>
      </c>
    </row>
    <row r="169" spans="1:17" x14ac:dyDescent="0.25">
      <c r="A169" s="129" t="s">
        <v>176</v>
      </c>
      <c r="B169" s="28" t="s">
        <v>58</v>
      </c>
      <c r="C169" s="28">
        <v>50</v>
      </c>
      <c r="D169" s="29">
        <v>951</v>
      </c>
      <c r="E169" s="30">
        <v>11</v>
      </c>
      <c r="F169" s="30">
        <v>6</v>
      </c>
      <c r="G169" s="31">
        <v>0.1</v>
      </c>
      <c r="H169" s="28" t="s">
        <v>4</v>
      </c>
      <c r="I169" s="28"/>
      <c r="J169" s="29">
        <v>30</v>
      </c>
      <c r="K169" s="28">
        <v>2.5</v>
      </c>
      <c r="L169" s="32">
        <v>16</v>
      </c>
      <c r="M169" s="32">
        <v>39</v>
      </c>
      <c r="N169" s="32">
        <f t="shared" si="4"/>
        <v>25.5</v>
      </c>
      <c r="O169" s="32">
        <f t="shared" si="5"/>
        <v>40.5</v>
      </c>
      <c r="P169" s="32">
        <v>1.59375</v>
      </c>
      <c r="Q169" s="33">
        <v>1.0384615384615385</v>
      </c>
    </row>
    <row r="170" spans="1:17" x14ac:dyDescent="0.25">
      <c r="A170" s="130"/>
      <c r="B170" s="28" t="s">
        <v>177</v>
      </c>
      <c r="C170" s="28">
        <v>185</v>
      </c>
      <c r="D170" s="29">
        <v>1300</v>
      </c>
      <c r="E170" s="30">
        <v>11</v>
      </c>
      <c r="F170" s="30">
        <v>6</v>
      </c>
      <c r="G170" s="31">
        <v>0.1</v>
      </c>
      <c r="H170" s="28" t="s">
        <v>4</v>
      </c>
      <c r="I170" s="28"/>
      <c r="J170" s="29">
        <v>30</v>
      </c>
      <c r="K170" s="28">
        <v>2.5</v>
      </c>
      <c r="L170" s="32">
        <v>16</v>
      </c>
      <c r="M170" s="32">
        <v>39</v>
      </c>
      <c r="N170" s="32">
        <f t="shared" si="4"/>
        <v>24</v>
      </c>
      <c r="O170" s="32">
        <f t="shared" si="5"/>
        <v>54</v>
      </c>
      <c r="P170" s="32">
        <v>1.5</v>
      </c>
      <c r="Q170" s="33">
        <v>1.3846153846153846</v>
      </c>
    </row>
    <row r="171" spans="1:17" x14ac:dyDescent="0.25">
      <c r="A171" s="130"/>
      <c r="B171" s="28" t="s">
        <v>177</v>
      </c>
      <c r="C171" s="28">
        <v>185</v>
      </c>
      <c r="D171" s="29">
        <v>1300</v>
      </c>
      <c r="E171" s="30">
        <v>11</v>
      </c>
      <c r="F171" s="30">
        <v>6</v>
      </c>
      <c r="G171" s="31">
        <v>0.1</v>
      </c>
      <c r="H171" s="28" t="s">
        <v>4</v>
      </c>
      <c r="I171" s="28"/>
      <c r="J171" s="29">
        <v>30</v>
      </c>
      <c r="K171" s="28">
        <v>2.5</v>
      </c>
      <c r="L171" s="32">
        <v>16</v>
      </c>
      <c r="M171" s="32">
        <v>39</v>
      </c>
      <c r="N171" s="32">
        <f t="shared" si="4"/>
        <v>24.1</v>
      </c>
      <c r="O171" s="32">
        <f t="shared" si="5"/>
        <v>65</v>
      </c>
      <c r="P171" s="32">
        <v>1.5062500000000001</v>
      </c>
      <c r="Q171" s="33">
        <v>1.6666666666666667</v>
      </c>
    </row>
    <row r="172" spans="1:17" x14ac:dyDescent="0.25">
      <c r="A172" s="130"/>
      <c r="B172" s="28" t="s">
        <v>177</v>
      </c>
      <c r="C172" s="28">
        <v>185</v>
      </c>
      <c r="D172" s="29">
        <v>1300</v>
      </c>
      <c r="E172" s="30">
        <v>11</v>
      </c>
      <c r="F172" s="30">
        <v>6</v>
      </c>
      <c r="G172" s="31">
        <v>0.1</v>
      </c>
      <c r="H172" s="28" t="s">
        <v>4</v>
      </c>
      <c r="I172" s="28"/>
      <c r="J172" s="29">
        <v>30</v>
      </c>
      <c r="K172" s="28">
        <v>2.5</v>
      </c>
      <c r="L172" s="32">
        <v>16</v>
      </c>
      <c r="M172" s="32">
        <v>39</v>
      </c>
      <c r="N172" s="32">
        <f t="shared" si="4"/>
        <v>25.2</v>
      </c>
      <c r="O172" s="32">
        <f t="shared" si="5"/>
        <v>74</v>
      </c>
      <c r="P172" s="32">
        <v>1.575</v>
      </c>
      <c r="Q172" s="33">
        <v>1.8974358974358974</v>
      </c>
    </row>
    <row r="173" spans="1:17" x14ac:dyDescent="0.25">
      <c r="A173" s="130"/>
      <c r="B173" s="28" t="s">
        <v>177</v>
      </c>
      <c r="C173" s="28">
        <v>185</v>
      </c>
      <c r="D173" s="29">
        <v>1300</v>
      </c>
      <c r="E173" s="30">
        <v>11</v>
      </c>
      <c r="F173" s="30">
        <v>6</v>
      </c>
      <c r="G173" s="31">
        <v>0.2</v>
      </c>
      <c r="H173" s="28" t="s">
        <v>4</v>
      </c>
      <c r="I173" s="28"/>
      <c r="J173" s="29">
        <v>30</v>
      </c>
      <c r="K173" s="28">
        <v>2.5</v>
      </c>
      <c r="L173" s="32">
        <v>16</v>
      </c>
      <c r="M173" s="32">
        <v>39</v>
      </c>
      <c r="N173" s="32">
        <f t="shared" si="4"/>
        <v>42</v>
      </c>
      <c r="O173" s="32">
        <f t="shared" si="5"/>
        <v>52</v>
      </c>
      <c r="P173" s="32">
        <v>2.625</v>
      </c>
      <c r="Q173" s="33">
        <v>1.3333333333333333</v>
      </c>
    </row>
    <row r="174" spans="1:17" x14ac:dyDescent="0.25">
      <c r="A174" s="130"/>
      <c r="B174" s="28" t="s">
        <v>177</v>
      </c>
      <c r="C174" s="28">
        <v>185</v>
      </c>
      <c r="D174" s="29">
        <v>1300</v>
      </c>
      <c r="E174" s="30">
        <v>11</v>
      </c>
      <c r="F174" s="30">
        <v>6</v>
      </c>
      <c r="G174" s="31">
        <v>0.3</v>
      </c>
      <c r="H174" s="28" t="s">
        <v>4</v>
      </c>
      <c r="I174" s="28"/>
      <c r="J174" s="29">
        <v>30</v>
      </c>
      <c r="K174" s="28">
        <v>2.5</v>
      </c>
      <c r="L174" s="32">
        <v>16</v>
      </c>
      <c r="M174" s="32">
        <v>39</v>
      </c>
      <c r="N174" s="32">
        <f t="shared" si="4"/>
        <v>70</v>
      </c>
      <c r="O174" s="32">
        <f t="shared" si="5"/>
        <v>41</v>
      </c>
      <c r="P174" s="32">
        <v>4.375</v>
      </c>
      <c r="Q174" s="33">
        <v>1.0512820512820513</v>
      </c>
    </row>
    <row r="175" spans="1:17" x14ac:dyDescent="0.25">
      <c r="A175" s="130"/>
      <c r="B175" s="28" t="s">
        <v>177</v>
      </c>
      <c r="C175" s="28">
        <v>185</v>
      </c>
      <c r="D175" s="29">
        <v>1300</v>
      </c>
      <c r="E175" s="30">
        <v>11</v>
      </c>
      <c r="F175" s="30">
        <v>6</v>
      </c>
      <c r="G175" s="31">
        <v>0.1</v>
      </c>
      <c r="H175" s="28" t="s">
        <v>4</v>
      </c>
      <c r="I175" s="28"/>
      <c r="J175" s="29">
        <v>30</v>
      </c>
      <c r="K175" s="28">
        <v>2.5</v>
      </c>
      <c r="L175" s="32">
        <v>16</v>
      </c>
      <c r="M175" s="32">
        <v>39</v>
      </c>
      <c r="N175" s="32">
        <f t="shared" si="4"/>
        <v>22.5</v>
      </c>
      <c r="O175" s="32">
        <f t="shared" si="5"/>
        <v>68</v>
      </c>
      <c r="P175" s="32">
        <v>1.40625</v>
      </c>
      <c r="Q175" s="33">
        <v>1.7435897435897436</v>
      </c>
    </row>
    <row r="176" spans="1:17" x14ac:dyDescent="0.25">
      <c r="A176" s="130"/>
      <c r="B176" s="28" t="s">
        <v>177</v>
      </c>
      <c r="C176" s="28">
        <v>185</v>
      </c>
      <c r="D176" s="29">
        <v>1300</v>
      </c>
      <c r="E176" s="30">
        <v>11</v>
      </c>
      <c r="F176" s="30">
        <v>6</v>
      </c>
      <c r="G176" s="31">
        <v>0.1</v>
      </c>
      <c r="H176" s="28" t="s">
        <v>4</v>
      </c>
      <c r="I176" s="28"/>
      <c r="J176" s="29">
        <v>30</v>
      </c>
      <c r="K176" s="28">
        <v>2.5</v>
      </c>
      <c r="L176" s="32">
        <v>16</v>
      </c>
      <c r="M176" s="32">
        <v>39</v>
      </c>
      <c r="N176" s="32">
        <f t="shared" si="4"/>
        <v>18.5</v>
      </c>
      <c r="O176" s="32">
        <f t="shared" si="5"/>
        <v>65</v>
      </c>
      <c r="P176" s="32">
        <v>1.15625</v>
      </c>
      <c r="Q176" s="33">
        <v>1.6666666666666667</v>
      </c>
    </row>
    <row r="177" spans="1:17" x14ac:dyDescent="0.25">
      <c r="A177" s="132"/>
      <c r="B177" s="28" t="s">
        <v>177</v>
      </c>
      <c r="C177" s="28">
        <v>185</v>
      </c>
      <c r="D177" s="29">
        <v>1300</v>
      </c>
      <c r="E177" s="30">
        <v>11</v>
      </c>
      <c r="F177" s="30">
        <v>6</v>
      </c>
      <c r="G177" s="31">
        <v>0.1</v>
      </c>
      <c r="H177" s="28" t="s">
        <v>4</v>
      </c>
      <c r="I177" s="28"/>
      <c r="J177" s="29">
        <v>30</v>
      </c>
      <c r="K177" s="28">
        <v>2.5</v>
      </c>
      <c r="L177" s="32">
        <v>16</v>
      </c>
      <c r="M177" s="32">
        <v>39</v>
      </c>
      <c r="N177" s="32">
        <f t="shared" si="4"/>
        <v>20</v>
      </c>
      <c r="O177" s="32">
        <f t="shared" si="5"/>
        <v>61</v>
      </c>
      <c r="P177" s="32">
        <v>1.25</v>
      </c>
      <c r="Q177" s="33">
        <v>1.5641025641025641</v>
      </c>
    </row>
    <row r="178" spans="1:17" x14ac:dyDescent="0.25">
      <c r="A178" s="129" t="s">
        <v>178</v>
      </c>
      <c r="B178" s="28" t="s">
        <v>179</v>
      </c>
      <c r="C178" s="28">
        <v>100</v>
      </c>
      <c r="D178" s="29">
        <v>1232</v>
      </c>
      <c r="E178" s="30">
        <v>8.6</v>
      </c>
      <c r="F178" s="30">
        <v>8.6</v>
      </c>
      <c r="G178" s="31">
        <v>0.1</v>
      </c>
      <c r="H178" s="28" t="s">
        <v>180</v>
      </c>
      <c r="I178" s="28">
        <v>42.5</v>
      </c>
      <c r="J178" s="29">
        <v>35</v>
      </c>
      <c r="K178" s="28">
        <v>3.5</v>
      </c>
      <c r="L178" s="32">
        <v>1.1399999999999999</v>
      </c>
      <c r="M178" s="32">
        <v>36.770000000000003</v>
      </c>
      <c r="N178" s="32">
        <f t="shared" si="4"/>
        <v>1.55</v>
      </c>
      <c r="O178" s="32">
        <f t="shared" si="5"/>
        <v>40</v>
      </c>
      <c r="P178" s="32">
        <v>1.3596491228070178</v>
      </c>
      <c r="Q178" s="33">
        <v>1.0878433505575196</v>
      </c>
    </row>
    <row r="179" spans="1:17" x14ac:dyDescent="0.25">
      <c r="A179" s="130"/>
      <c r="B179" s="28" t="s">
        <v>179</v>
      </c>
      <c r="C179" s="28">
        <v>100</v>
      </c>
      <c r="D179" s="29">
        <v>1232</v>
      </c>
      <c r="E179" s="30">
        <v>8.6</v>
      </c>
      <c r="F179" s="30">
        <v>8.6</v>
      </c>
      <c r="G179" s="31">
        <v>0.2</v>
      </c>
      <c r="H179" s="28" t="s">
        <v>180</v>
      </c>
      <c r="I179" s="28">
        <v>42.5</v>
      </c>
      <c r="J179" s="29">
        <v>35</v>
      </c>
      <c r="K179" s="28">
        <v>3.5</v>
      </c>
      <c r="L179" s="32">
        <v>1.1399999999999999</v>
      </c>
      <c r="M179" s="32">
        <v>36.770000000000003</v>
      </c>
      <c r="N179" s="32">
        <f t="shared" si="4"/>
        <v>2.38</v>
      </c>
      <c r="O179" s="32">
        <f t="shared" si="5"/>
        <v>37.700000000000003</v>
      </c>
      <c r="P179" s="32">
        <v>2.0877192982456143</v>
      </c>
      <c r="Q179" s="33">
        <v>1.0252923579004622</v>
      </c>
    </row>
    <row r="180" spans="1:17" x14ac:dyDescent="0.25">
      <c r="A180" s="130"/>
      <c r="B180" s="28" t="s">
        <v>179</v>
      </c>
      <c r="C180" s="28">
        <v>100</v>
      </c>
      <c r="D180" s="29">
        <v>1232</v>
      </c>
      <c r="E180" s="30">
        <v>8.6</v>
      </c>
      <c r="F180" s="30">
        <v>8.6</v>
      </c>
      <c r="G180" s="31">
        <v>0.3</v>
      </c>
      <c r="H180" s="28" t="s">
        <v>180</v>
      </c>
      <c r="I180" s="28">
        <v>42.5</v>
      </c>
      <c r="J180" s="29">
        <v>35</v>
      </c>
      <c r="K180" s="28">
        <v>3.5</v>
      </c>
      <c r="L180" s="32">
        <v>1.1399999999999999</v>
      </c>
      <c r="M180" s="32">
        <v>36.770000000000003</v>
      </c>
      <c r="N180" s="32">
        <f t="shared" si="4"/>
        <v>4.13</v>
      </c>
      <c r="O180" s="32">
        <f t="shared" si="5"/>
        <v>33.99</v>
      </c>
      <c r="P180" s="32">
        <v>3.62280701754386</v>
      </c>
      <c r="Q180" s="33">
        <v>0.9243948871362524</v>
      </c>
    </row>
    <row r="181" spans="1:17" x14ac:dyDescent="0.25">
      <c r="A181" s="132"/>
      <c r="B181" s="28" t="s">
        <v>179</v>
      </c>
      <c r="C181" s="28">
        <v>100</v>
      </c>
      <c r="D181" s="29">
        <v>1232</v>
      </c>
      <c r="E181" s="30">
        <v>8.6</v>
      </c>
      <c r="F181" s="30">
        <v>8.6</v>
      </c>
      <c r="G181" s="31">
        <v>0.4</v>
      </c>
      <c r="H181" s="28" t="s">
        <v>180</v>
      </c>
      <c r="I181" s="28">
        <v>42.5</v>
      </c>
      <c r="J181" s="29">
        <v>35</v>
      </c>
      <c r="K181" s="28">
        <v>3.5</v>
      </c>
      <c r="L181" s="32">
        <v>1.1399999999999999</v>
      </c>
      <c r="M181" s="32">
        <v>36.770000000000003</v>
      </c>
      <c r="N181" s="32">
        <f t="shared" si="4"/>
        <v>11.45</v>
      </c>
      <c r="O181" s="32">
        <f t="shared" si="5"/>
        <v>21.3</v>
      </c>
      <c r="P181" s="32">
        <v>10.043859649122806</v>
      </c>
      <c r="Q181" s="33">
        <v>0.57927658417187922</v>
      </c>
    </row>
    <row r="182" spans="1:17" x14ac:dyDescent="0.25">
      <c r="A182" s="129" t="s">
        <v>181</v>
      </c>
      <c r="B182" s="28" t="s">
        <v>179</v>
      </c>
      <c r="C182" s="28">
        <v>100</v>
      </c>
      <c r="D182" s="29">
        <v>1232</v>
      </c>
      <c r="E182" s="30">
        <v>8.6</v>
      </c>
      <c r="F182" s="30">
        <v>8.6</v>
      </c>
      <c r="G182" s="31">
        <v>0.1</v>
      </c>
      <c r="H182" s="133" t="s">
        <v>182</v>
      </c>
      <c r="I182" s="28">
        <v>55</v>
      </c>
      <c r="J182" s="29">
        <v>35</v>
      </c>
      <c r="K182" s="28">
        <v>2</v>
      </c>
      <c r="L182" s="32">
        <v>47.7</v>
      </c>
      <c r="M182" s="32">
        <v>29.29</v>
      </c>
      <c r="N182" s="32">
        <f t="shared" si="4"/>
        <v>87</v>
      </c>
      <c r="O182" s="32">
        <f t="shared" si="5"/>
        <v>27.2</v>
      </c>
      <c r="P182" s="32">
        <v>1.8238993710691822</v>
      </c>
      <c r="Q182" s="33">
        <v>0.92864458859679067</v>
      </c>
    </row>
    <row r="183" spans="1:17" x14ac:dyDescent="0.25">
      <c r="A183" s="130"/>
      <c r="B183" s="28" t="s">
        <v>179</v>
      </c>
      <c r="C183" s="28">
        <v>100</v>
      </c>
      <c r="D183" s="29">
        <v>1232</v>
      </c>
      <c r="E183" s="30">
        <v>8.6</v>
      </c>
      <c r="F183" s="30">
        <v>8.6</v>
      </c>
      <c r="G183" s="31">
        <v>0.1</v>
      </c>
      <c r="H183" s="134"/>
      <c r="I183" s="28">
        <v>55</v>
      </c>
      <c r="J183" s="29">
        <v>35</v>
      </c>
      <c r="K183" s="28">
        <v>2</v>
      </c>
      <c r="L183" s="32">
        <v>47.7</v>
      </c>
      <c r="M183" s="32">
        <v>29.29</v>
      </c>
      <c r="N183" s="32">
        <f t="shared" si="4"/>
        <v>122</v>
      </c>
      <c r="O183" s="32">
        <f t="shared" si="5"/>
        <v>26.8</v>
      </c>
      <c r="P183" s="32">
        <v>2.5576519916142555</v>
      </c>
      <c r="Q183" s="33">
        <v>0.91498805052919086</v>
      </c>
    </row>
    <row r="184" spans="1:17" x14ac:dyDescent="0.25">
      <c r="A184" s="130"/>
      <c r="B184" s="28" t="s">
        <v>179</v>
      </c>
      <c r="C184" s="28">
        <v>100</v>
      </c>
      <c r="D184" s="29">
        <v>1232</v>
      </c>
      <c r="E184" s="30">
        <v>8.6</v>
      </c>
      <c r="F184" s="30">
        <v>8.6</v>
      </c>
      <c r="G184" s="31">
        <v>0.1</v>
      </c>
      <c r="H184" s="134"/>
      <c r="I184" s="28">
        <v>55</v>
      </c>
      <c r="J184" s="29">
        <v>35</v>
      </c>
      <c r="K184" s="28">
        <v>2</v>
      </c>
      <c r="L184" s="32">
        <v>47.7</v>
      </c>
      <c r="M184" s="32">
        <v>29.29</v>
      </c>
      <c r="N184" s="32">
        <f t="shared" si="4"/>
        <v>112.00000000000001</v>
      </c>
      <c r="O184" s="32">
        <f t="shared" si="5"/>
        <v>26</v>
      </c>
      <c r="P184" s="32">
        <v>2.3480083857442349</v>
      </c>
      <c r="Q184" s="33">
        <v>0.88767497439399112</v>
      </c>
    </row>
    <row r="185" spans="1:17" x14ac:dyDescent="0.25">
      <c r="A185" s="130"/>
      <c r="B185" s="28" t="s">
        <v>179</v>
      </c>
      <c r="C185" s="28">
        <v>100</v>
      </c>
      <c r="D185" s="29">
        <v>1232</v>
      </c>
      <c r="E185" s="30">
        <v>8.6</v>
      </c>
      <c r="F185" s="30">
        <v>8.6</v>
      </c>
      <c r="G185" s="31">
        <v>0.1</v>
      </c>
      <c r="H185" s="134"/>
      <c r="I185" s="28">
        <v>55</v>
      </c>
      <c r="J185" s="29">
        <v>35</v>
      </c>
      <c r="K185" s="28">
        <v>2</v>
      </c>
      <c r="L185" s="32">
        <v>47.7</v>
      </c>
      <c r="M185" s="32">
        <v>29.29</v>
      </c>
      <c r="N185" s="32">
        <f t="shared" si="4"/>
        <v>118.00000000000001</v>
      </c>
      <c r="O185" s="32">
        <f t="shared" si="5"/>
        <v>26.5</v>
      </c>
      <c r="P185" s="32">
        <v>2.4737945492662474</v>
      </c>
      <c r="Q185" s="33">
        <v>0.90474564697849102</v>
      </c>
    </row>
    <row r="186" spans="1:17" x14ac:dyDescent="0.25">
      <c r="A186" s="130"/>
      <c r="B186" s="28" t="s">
        <v>179</v>
      </c>
      <c r="C186" s="28">
        <v>100</v>
      </c>
      <c r="D186" s="29">
        <v>1232</v>
      </c>
      <c r="E186" s="30">
        <v>8.6</v>
      </c>
      <c r="F186" s="30">
        <v>8.6</v>
      </c>
      <c r="G186" s="31">
        <v>0.1</v>
      </c>
      <c r="H186" s="134"/>
      <c r="I186" s="28">
        <v>55</v>
      </c>
      <c r="J186" s="29">
        <v>35</v>
      </c>
      <c r="K186" s="28">
        <v>2</v>
      </c>
      <c r="L186" s="32">
        <v>47.7</v>
      </c>
      <c r="M186" s="32">
        <v>29.29</v>
      </c>
      <c r="N186" s="32">
        <f t="shared" si="4"/>
        <v>117</v>
      </c>
      <c r="O186" s="32">
        <f t="shared" si="5"/>
        <v>26.3</v>
      </c>
      <c r="P186" s="32">
        <v>2.4528301886792452</v>
      </c>
      <c r="Q186" s="33">
        <v>0.89791737794469106</v>
      </c>
    </row>
    <row r="187" spans="1:17" x14ac:dyDescent="0.25">
      <c r="A187" s="130"/>
      <c r="B187" s="28" t="s">
        <v>179</v>
      </c>
      <c r="C187" s="28">
        <v>100</v>
      </c>
      <c r="D187" s="29">
        <v>1232</v>
      </c>
      <c r="E187" s="30">
        <v>8.6</v>
      </c>
      <c r="F187" s="30">
        <v>8.6</v>
      </c>
      <c r="G187" s="31">
        <v>0.15</v>
      </c>
      <c r="H187" s="134"/>
      <c r="I187" s="28">
        <v>55</v>
      </c>
      <c r="J187" s="29">
        <v>35</v>
      </c>
      <c r="K187" s="28">
        <v>2</v>
      </c>
      <c r="L187" s="32">
        <v>47.7</v>
      </c>
      <c r="M187" s="32">
        <v>29.29</v>
      </c>
      <c r="N187" s="32">
        <f t="shared" si="4"/>
        <v>123</v>
      </c>
      <c r="O187" s="32">
        <f t="shared" si="5"/>
        <v>26.8</v>
      </c>
      <c r="P187" s="32">
        <v>2.5786163522012577</v>
      </c>
      <c r="Q187" s="33">
        <v>0.91498805052919086</v>
      </c>
    </row>
    <row r="188" spans="1:17" x14ac:dyDescent="0.25">
      <c r="A188" s="130"/>
      <c r="B188" s="28" t="s">
        <v>179</v>
      </c>
      <c r="C188" s="28">
        <v>100</v>
      </c>
      <c r="D188" s="29">
        <v>1232</v>
      </c>
      <c r="E188" s="30">
        <v>8.6</v>
      </c>
      <c r="F188" s="30">
        <v>8.6</v>
      </c>
      <c r="G188" s="31">
        <v>0.2</v>
      </c>
      <c r="H188" s="134"/>
      <c r="I188" s="28">
        <v>55</v>
      </c>
      <c r="J188" s="29">
        <v>35</v>
      </c>
      <c r="K188" s="28">
        <v>2</v>
      </c>
      <c r="L188" s="32">
        <v>47.7</v>
      </c>
      <c r="M188" s="32">
        <v>29.29</v>
      </c>
      <c r="N188" s="32">
        <f t="shared" si="4"/>
        <v>157</v>
      </c>
      <c r="O188" s="32">
        <f t="shared" si="5"/>
        <v>27.5</v>
      </c>
      <c r="P188" s="32">
        <v>3.291404612159329</v>
      </c>
      <c r="Q188" s="33">
        <v>0.93888699214749061</v>
      </c>
    </row>
    <row r="189" spans="1:17" x14ac:dyDescent="0.25">
      <c r="A189" s="130"/>
      <c r="B189" s="28" t="s">
        <v>179</v>
      </c>
      <c r="C189" s="28">
        <v>100</v>
      </c>
      <c r="D189" s="29">
        <v>1232</v>
      </c>
      <c r="E189" s="30">
        <v>8.6</v>
      </c>
      <c r="F189" s="30">
        <v>8.6</v>
      </c>
      <c r="G189" s="31">
        <v>0.3</v>
      </c>
      <c r="H189" s="134"/>
      <c r="I189" s="28">
        <v>55</v>
      </c>
      <c r="J189" s="29">
        <v>35</v>
      </c>
      <c r="K189" s="28">
        <v>2</v>
      </c>
      <c r="L189" s="32">
        <v>47.7</v>
      </c>
      <c r="M189" s="32">
        <v>29.29</v>
      </c>
      <c r="N189" s="32">
        <f t="shared" si="4"/>
        <v>190</v>
      </c>
      <c r="O189" s="32">
        <f t="shared" si="5"/>
        <v>26.4</v>
      </c>
      <c r="P189" s="32">
        <v>3.983228511530398</v>
      </c>
      <c r="Q189" s="33">
        <v>0.90133151246159093</v>
      </c>
    </row>
    <row r="190" spans="1:17" x14ac:dyDescent="0.25">
      <c r="A190" s="130"/>
      <c r="B190" s="28" t="s">
        <v>179</v>
      </c>
      <c r="C190" s="28">
        <v>100</v>
      </c>
      <c r="D190" s="29">
        <v>1232</v>
      </c>
      <c r="E190" s="30">
        <v>8.6</v>
      </c>
      <c r="F190" s="30">
        <v>8.6</v>
      </c>
      <c r="G190" s="31">
        <v>0.4</v>
      </c>
      <c r="H190" s="134"/>
      <c r="I190" s="28">
        <v>55</v>
      </c>
      <c r="J190" s="29">
        <v>35</v>
      </c>
      <c r="K190" s="28">
        <v>2</v>
      </c>
      <c r="L190" s="32">
        <v>47.7</v>
      </c>
      <c r="M190" s="32">
        <v>29.29</v>
      </c>
      <c r="N190" s="32">
        <f t="shared" si="4"/>
        <v>260.7</v>
      </c>
      <c r="O190" s="32">
        <f t="shared" si="5"/>
        <v>27.75</v>
      </c>
      <c r="P190" s="32">
        <v>5.465408805031446</v>
      </c>
      <c r="Q190" s="33">
        <v>0.9474223284397405</v>
      </c>
    </row>
    <row r="191" spans="1:17" x14ac:dyDescent="0.25">
      <c r="A191" s="130"/>
      <c r="B191" s="28" t="s">
        <v>179</v>
      </c>
      <c r="C191" s="28">
        <v>100</v>
      </c>
      <c r="D191" s="29">
        <v>1232</v>
      </c>
      <c r="E191" s="30">
        <v>8.6</v>
      </c>
      <c r="F191" s="30">
        <v>8.6</v>
      </c>
      <c r="G191" s="31">
        <v>0.5</v>
      </c>
      <c r="H191" s="134"/>
      <c r="I191" s="28">
        <v>55</v>
      </c>
      <c r="J191" s="29">
        <v>35</v>
      </c>
      <c r="K191" s="28">
        <v>2</v>
      </c>
      <c r="L191" s="32">
        <v>47.7</v>
      </c>
      <c r="M191" s="32">
        <v>29.29</v>
      </c>
      <c r="N191" s="32">
        <f t="shared" si="4"/>
        <v>492.99999999999994</v>
      </c>
      <c r="O191" s="32">
        <f t="shared" si="5"/>
        <v>10.4</v>
      </c>
      <c r="P191" s="32">
        <v>10.335429769392032</v>
      </c>
      <c r="Q191" s="33">
        <v>0.35506998975759646</v>
      </c>
    </row>
    <row r="192" spans="1:17" x14ac:dyDescent="0.25">
      <c r="A192" s="130"/>
      <c r="B192" s="28" t="s">
        <v>179</v>
      </c>
      <c r="C192" s="28">
        <v>100</v>
      </c>
      <c r="D192" s="29">
        <v>1232</v>
      </c>
      <c r="E192" s="30">
        <v>8.6</v>
      </c>
      <c r="F192" s="30">
        <v>8.6</v>
      </c>
      <c r="G192" s="31">
        <v>0.1</v>
      </c>
      <c r="H192" s="134"/>
      <c r="I192" s="28">
        <v>55</v>
      </c>
      <c r="J192" s="29">
        <v>35</v>
      </c>
      <c r="K192" s="28">
        <v>2</v>
      </c>
      <c r="L192" s="32">
        <v>7.6</v>
      </c>
      <c r="M192" s="32">
        <v>37.5</v>
      </c>
      <c r="N192" s="32">
        <f t="shared" si="4"/>
        <v>15.400000000000002</v>
      </c>
      <c r="O192" s="32">
        <f t="shared" si="5"/>
        <v>38</v>
      </c>
      <c r="P192" s="32">
        <v>2.0263157894736845</v>
      </c>
      <c r="Q192" s="33">
        <v>1.0133333333333334</v>
      </c>
    </row>
    <row r="193" spans="1:17" x14ac:dyDescent="0.25">
      <c r="A193" s="132"/>
      <c r="B193" s="28" t="s">
        <v>179</v>
      </c>
      <c r="C193" s="28">
        <v>100</v>
      </c>
      <c r="D193" s="29">
        <v>1232</v>
      </c>
      <c r="E193" s="30">
        <v>8.6</v>
      </c>
      <c r="F193" s="30">
        <v>8.6</v>
      </c>
      <c r="G193" s="31">
        <v>0.1</v>
      </c>
      <c r="H193" s="135"/>
      <c r="I193" s="28">
        <v>55</v>
      </c>
      <c r="J193" s="29">
        <v>35</v>
      </c>
      <c r="K193" s="28">
        <v>2</v>
      </c>
      <c r="L193" s="32">
        <v>8.1</v>
      </c>
      <c r="M193" s="32">
        <v>37.799999999999997</v>
      </c>
      <c r="N193" s="32">
        <f t="shared" si="4"/>
        <v>24.8</v>
      </c>
      <c r="O193" s="32">
        <f t="shared" si="5"/>
        <v>37.799999999999997</v>
      </c>
      <c r="P193" s="32">
        <v>3.0617283950617287</v>
      </c>
      <c r="Q193" s="33">
        <v>1</v>
      </c>
    </row>
    <row r="194" spans="1:17" x14ac:dyDescent="0.25">
      <c r="A194" s="129" t="s">
        <v>183</v>
      </c>
      <c r="B194" s="28" t="s">
        <v>179</v>
      </c>
      <c r="C194" s="28">
        <v>100</v>
      </c>
      <c r="D194" s="29">
        <v>1232</v>
      </c>
      <c r="E194" s="30">
        <v>8.6</v>
      </c>
      <c r="F194" s="30">
        <v>8.6</v>
      </c>
      <c r="G194" s="31">
        <v>0.1</v>
      </c>
      <c r="H194" s="28" t="s">
        <v>184</v>
      </c>
      <c r="I194" s="28">
        <v>30</v>
      </c>
      <c r="J194" s="29">
        <v>30</v>
      </c>
      <c r="K194" s="28">
        <v>10</v>
      </c>
      <c r="L194" s="32">
        <v>69</v>
      </c>
      <c r="M194" s="32">
        <v>15.7</v>
      </c>
      <c r="N194" s="32">
        <f t="shared" si="4"/>
        <v>75.5</v>
      </c>
      <c r="O194" s="32">
        <f t="shared" si="5"/>
        <v>13.7</v>
      </c>
      <c r="P194" s="32">
        <v>1.0942028985507246</v>
      </c>
      <c r="Q194" s="33">
        <v>0.87261146496815289</v>
      </c>
    </row>
    <row r="195" spans="1:17" x14ac:dyDescent="0.25">
      <c r="A195" s="130"/>
      <c r="B195" s="28" t="s">
        <v>179</v>
      </c>
      <c r="C195" s="28">
        <v>100</v>
      </c>
      <c r="D195" s="29">
        <v>1232</v>
      </c>
      <c r="E195" s="30">
        <v>8.6</v>
      </c>
      <c r="F195" s="30">
        <v>8.6</v>
      </c>
      <c r="G195" s="31">
        <v>0.1</v>
      </c>
      <c r="H195" s="28" t="s">
        <v>184</v>
      </c>
      <c r="I195" s="28">
        <v>30</v>
      </c>
      <c r="J195" s="29">
        <v>30</v>
      </c>
      <c r="K195" s="28">
        <v>10</v>
      </c>
      <c r="L195" s="32">
        <v>69</v>
      </c>
      <c r="M195" s="32">
        <v>15.7</v>
      </c>
      <c r="N195" s="32">
        <f t="shared" ref="N195:N258" si="6">L195*P195</f>
        <v>85</v>
      </c>
      <c r="O195" s="32">
        <f t="shared" ref="O195:O258" si="7">M195*Q195</f>
        <v>23.4</v>
      </c>
      <c r="P195" s="32">
        <v>1.2318840579710144</v>
      </c>
      <c r="Q195" s="33">
        <v>1.4904458598726114</v>
      </c>
    </row>
    <row r="196" spans="1:17" x14ac:dyDescent="0.25">
      <c r="A196" s="132"/>
      <c r="B196" s="28" t="s">
        <v>179</v>
      </c>
      <c r="C196" s="28">
        <v>100</v>
      </c>
      <c r="D196" s="29">
        <v>1232</v>
      </c>
      <c r="E196" s="30">
        <v>8.6</v>
      </c>
      <c r="F196" s="30">
        <v>8.6</v>
      </c>
      <c r="G196" s="31">
        <v>0.1</v>
      </c>
      <c r="H196" s="28" t="s">
        <v>184</v>
      </c>
      <c r="I196" s="28">
        <v>30</v>
      </c>
      <c r="J196" s="29">
        <v>30</v>
      </c>
      <c r="K196" s="28">
        <v>10</v>
      </c>
      <c r="L196" s="32">
        <v>69</v>
      </c>
      <c r="M196" s="32">
        <v>15.7</v>
      </c>
      <c r="N196" s="32">
        <f t="shared" si="6"/>
        <v>86</v>
      </c>
      <c r="O196" s="32">
        <f t="shared" si="7"/>
        <v>28.2</v>
      </c>
      <c r="P196" s="32">
        <v>1.2463768115942029</v>
      </c>
      <c r="Q196" s="33">
        <v>1.7961783439490446</v>
      </c>
    </row>
    <row r="197" spans="1:17" x14ac:dyDescent="0.25">
      <c r="A197" s="129" t="s">
        <v>185</v>
      </c>
      <c r="B197" s="28" t="s">
        <v>186</v>
      </c>
      <c r="C197" s="28">
        <v>550</v>
      </c>
      <c r="D197" s="29"/>
      <c r="E197" s="30"/>
      <c r="F197" s="30">
        <v>19</v>
      </c>
      <c r="G197" s="31">
        <v>1E-3</v>
      </c>
      <c r="H197" s="28" t="s">
        <v>141</v>
      </c>
      <c r="I197" s="28">
        <v>20</v>
      </c>
      <c r="J197" s="29">
        <v>25</v>
      </c>
      <c r="K197" s="28">
        <v>14</v>
      </c>
      <c r="L197" s="32">
        <v>126</v>
      </c>
      <c r="M197" s="32">
        <v>42</v>
      </c>
      <c r="N197" s="32">
        <f t="shared" si="6"/>
        <v>176</v>
      </c>
      <c r="O197" s="32">
        <f t="shared" si="7"/>
        <v>48.499999999999993</v>
      </c>
      <c r="P197" s="32">
        <v>1.3968253968253967</v>
      </c>
      <c r="Q197" s="33">
        <v>1.1547619047619047</v>
      </c>
    </row>
    <row r="198" spans="1:17" x14ac:dyDescent="0.25">
      <c r="A198" s="130"/>
      <c r="B198" s="28" t="s">
        <v>186</v>
      </c>
      <c r="C198" s="28">
        <v>550</v>
      </c>
      <c r="D198" s="29"/>
      <c r="E198" s="30"/>
      <c r="F198" s="30">
        <v>19</v>
      </c>
      <c r="G198" s="31">
        <v>5.0000000000000001E-3</v>
      </c>
      <c r="H198" s="28" t="s">
        <v>141</v>
      </c>
      <c r="I198" s="28">
        <v>20</v>
      </c>
      <c r="J198" s="29">
        <v>25</v>
      </c>
      <c r="K198" s="28">
        <v>14</v>
      </c>
      <c r="L198" s="32">
        <v>126</v>
      </c>
      <c r="M198" s="32">
        <v>42</v>
      </c>
      <c r="N198" s="32">
        <f t="shared" si="6"/>
        <v>190.52</v>
      </c>
      <c r="O198" s="32">
        <f t="shared" si="7"/>
        <v>56.92</v>
      </c>
      <c r="P198" s="32">
        <v>1.5120634920634921</v>
      </c>
      <c r="Q198" s="33">
        <v>1.3552380952380954</v>
      </c>
    </row>
    <row r="199" spans="1:17" x14ac:dyDescent="0.25">
      <c r="A199" s="130"/>
      <c r="B199" s="28" t="s">
        <v>186</v>
      </c>
      <c r="C199" s="28">
        <v>550</v>
      </c>
      <c r="D199" s="29"/>
      <c r="E199" s="30"/>
      <c r="F199" s="30">
        <v>19</v>
      </c>
      <c r="G199" s="31">
        <v>0.01</v>
      </c>
      <c r="H199" s="28" t="s">
        <v>3</v>
      </c>
      <c r="I199" s="28">
        <v>20</v>
      </c>
      <c r="J199" s="29">
        <v>25</v>
      </c>
      <c r="K199" s="28">
        <v>14</v>
      </c>
      <c r="L199" s="32">
        <v>126</v>
      </c>
      <c r="M199" s="32">
        <v>42</v>
      </c>
      <c r="N199" s="32">
        <f t="shared" si="6"/>
        <v>206</v>
      </c>
      <c r="O199" s="32">
        <f t="shared" si="7"/>
        <v>50.999999999999993</v>
      </c>
      <c r="P199" s="32">
        <v>1.6349206349206349</v>
      </c>
      <c r="Q199" s="33">
        <v>1.2142857142857142</v>
      </c>
    </row>
    <row r="200" spans="1:17" x14ac:dyDescent="0.25">
      <c r="A200" s="130"/>
      <c r="B200" s="28" t="s">
        <v>186</v>
      </c>
      <c r="C200" s="28">
        <v>550</v>
      </c>
      <c r="D200" s="29"/>
      <c r="E200" s="30"/>
      <c r="F200" s="30">
        <v>19</v>
      </c>
      <c r="G200" s="31">
        <v>1.4999999999999999E-2</v>
      </c>
      <c r="H200" s="28" t="s">
        <v>3</v>
      </c>
      <c r="I200" s="28">
        <v>20</v>
      </c>
      <c r="J200" s="29">
        <v>25</v>
      </c>
      <c r="K200" s="28">
        <v>14</v>
      </c>
      <c r="L200" s="32">
        <v>126</v>
      </c>
      <c r="M200" s="32">
        <v>42</v>
      </c>
      <c r="N200" s="32">
        <f t="shared" si="6"/>
        <v>198</v>
      </c>
      <c r="O200" s="32">
        <f t="shared" si="7"/>
        <v>49</v>
      </c>
      <c r="P200" s="32">
        <v>1.5714285714285714</v>
      </c>
      <c r="Q200" s="33">
        <v>1.1666666666666667</v>
      </c>
    </row>
    <row r="201" spans="1:17" x14ac:dyDescent="0.25">
      <c r="A201" s="130"/>
      <c r="B201" s="28" t="s">
        <v>186</v>
      </c>
      <c r="C201" s="28">
        <v>550</v>
      </c>
      <c r="D201" s="29"/>
      <c r="E201" s="30"/>
      <c r="F201" s="30">
        <v>19</v>
      </c>
      <c r="G201" s="31">
        <v>0.02</v>
      </c>
      <c r="H201" s="28" t="s">
        <v>3</v>
      </c>
      <c r="I201" s="28">
        <v>20</v>
      </c>
      <c r="J201" s="29">
        <v>25</v>
      </c>
      <c r="K201" s="28">
        <v>14</v>
      </c>
      <c r="L201" s="32">
        <v>126</v>
      </c>
      <c r="M201" s="32">
        <v>42</v>
      </c>
      <c r="N201" s="32">
        <f t="shared" si="6"/>
        <v>195</v>
      </c>
      <c r="O201" s="32">
        <f t="shared" si="7"/>
        <v>43</v>
      </c>
      <c r="P201" s="32">
        <v>1.5476190476190477</v>
      </c>
      <c r="Q201" s="33">
        <v>1.0238095238095237</v>
      </c>
    </row>
    <row r="202" spans="1:17" x14ac:dyDescent="0.25">
      <c r="A202" s="132"/>
      <c r="B202" s="28" t="s">
        <v>186</v>
      </c>
      <c r="C202" s="28">
        <v>550</v>
      </c>
      <c r="D202" s="29"/>
      <c r="E202" s="30"/>
      <c r="F202" s="30">
        <v>19</v>
      </c>
      <c r="G202" s="31">
        <v>0.1</v>
      </c>
      <c r="H202" s="28" t="s">
        <v>3</v>
      </c>
      <c r="I202" s="28">
        <v>20</v>
      </c>
      <c r="J202" s="29">
        <v>25</v>
      </c>
      <c r="K202" s="28">
        <v>14</v>
      </c>
      <c r="L202" s="32">
        <v>126</v>
      </c>
      <c r="M202" s="32">
        <v>42</v>
      </c>
      <c r="N202" s="32">
        <f t="shared" si="6"/>
        <v>197</v>
      </c>
      <c r="O202" s="32">
        <f t="shared" si="7"/>
        <v>44</v>
      </c>
      <c r="P202" s="32">
        <v>1.5634920634920635</v>
      </c>
      <c r="Q202" s="33">
        <v>1.0476190476190477</v>
      </c>
    </row>
    <row r="203" spans="1:17" x14ac:dyDescent="0.25">
      <c r="A203" s="129" t="s">
        <v>187</v>
      </c>
      <c r="B203" s="28" t="s">
        <v>117</v>
      </c>
      <c r="C203" s="28">
        <v>3000</v>
      </c>
      <c r="D203" s="29"/>
      <c r="E203" s="30">
        <v>7.8</v>
      </c>
      <c r="F203" s="30">
        <v>7.8</v>
      </c>
      <c r="G203" s="31">
        <v>0.05</v>
      </c>
      <c r="H203" s="28" t="s">
        <v>160</v>
      </c>
      <c r="I203" s="28">
        <v>35</v>
      </c>
      <c r="J203" s="29">
        <v>25</v>
      </c>
      <c r="K203" s="1">
        <v>3</v>
      </c>
      <c r="L203" s="32">
        <v>1.68</v>
      </c>
      <c r="M203" s="32">
        <v>18.666666666666668</v>
      </c>
      <c r="N203" s="32">
        <f t="shared" si="6"/>
        <v>2.2999999999999998</v>
      </c>
      <c r="O203" s="32">
        <f t="shared" si="7"/>
        <v>19.166666666666668</v>
      </c>
      <c r="P203" s="32">
        <v>1.3690476190476191</v>
      </c>
      <c r="Q203" s="33">
        <v>1.0267857142857142</v>
      </c>
    </row>
    <row r="204" spans="1:17" x14ac:dyDescent="0.25">
      <c r="A204" s="130"/>
      <c r="B204" s="28" t="s">
        <v>117</v>
      </c>
      <c r="C204" s="28">
        <v>3000</v>
      </c>
      <c r="D204" s="29"/>
      <c r="E204" s="30">
        <v>7.8</v>
      </c>
      <c r="F204" s="30">
        <v>7.8</v>
      </c>
      <c r="G204" s="31">
        <v>0.15</v>
      </c>
      <c r="H204" s="28" t="s">
        <v>160</v>
      </c>
      <c r="I204" s="28">
        <v>35</v>
      </c>
      <c r="J204" s="29">
        <v>25</v>
      </c>
      <c r="K204" s="1">
        <v>3</v>
      </c>
      <c r="L204" s="32">
        <v>1.68</v>
      </c>
      <c r="M204" s="32">
        <v>18.666666666666668</v>
      </c>
      <c r="N204" s="32">
        <f t="shared" si="6"/>
        <v>3.21</v>
      </c>
      <c r="O204" s="32">
        <f t="shared" si="7"/>
        <v>21.400000000000006</v>
      </c>
      <c r="P204" s="32">
        <v>1.9107142857142858</v>
      </c>
      <c r="Q204" s="33">
        <v>1.1464285714285716</v>
      </c>
    </row>
    <row r="205" spans="1:17" x14ac:dyDescent="0.25">
      <c r="A205" s="132"/>
      <c r="B205" s="28" t="s">
        <v>117</v>
      </c>
      <c r="C205" s="28">
        <v>3000</v>
      </c>
      <c r="D205" s="29"/>
      <c r="E205" s="30">
        <v>7.8</v>
      </c>
      <c r="F205" s="30">
        <v>7.8</v>
      </c>
      <c r="G205" s="31">
        <v>0.25</v>
      </c>
      <c r="H205" s="28" t="s">
        <v>160</v>
      </c>
      <c r="I205" s="28">
        <v>35</v>
      </c>
      <c r="J205" s="29">
        <v>25</v>
      </c>
      <c r="K205" s="1">
        <v>3</v>
      </c>
      <c r="L205" s="32">
        <v>1.68</v>
      </c>
      <c r="M205" s="32">
        <v>18.666666666666668</v>
      </c>
      <c r="N205" s="32">
        <f t="shared" si="6"/>
        <v>5.39</v>
      </c>
      <c r="O205" s="32">
        <f t="shared" si="7"/>
        <v>23.434782608695649</v>
      </c>
      <c r="P205" s="32">
        <v>3.2083333333333335</v>
      </c>
      <c r="Q205" s="33">
        <v>1.2554347826086953</v>
      </c>
    </row>
    <row r="206" spans="1:17" x14ac:dyDescent="0.25">
      <c r="A206" s="129" t="s">
        <v>89</v>
      </c>
      <c r="B206" s="28" t="s">
        <v>19</v>
      </c>
      <c r="C206" s="28">
        <v>17.5</v>
      </c>
      <c r="D206" s="29">
        <v>1400</v>
      </c>
      <c r="E206" s="30">
        <v>7.6</v>
      </c>
      <c r="F206" s="30">
        <v>7.6</v>
      </c>
      <c r="G206" s="31">
        <v>0.1</v>
      </c>
      <c r="H206" s="28" t="s">
        <v>21</v>
      </c>
      <c r="I206" s="28">
        <v>50</v>
      </c>
      <c r="J206" s="29">
        <v>25</v>
      </c>
      <c r="K206" s="1">
        <v>2</v>
      </c>
      <c r="L206" s="32">
        <v>6576</v>
      </c>
      <c r="M206" s="32">
        <v>12.26865671641791</v>
      </c>
      <c r="N206" s="32">
        <f t="shared" si="6"/>
        <v>9400</v>
      </c>
      <c r="O206" s="32">
        <f t="shared" si="7"/>
        <v>13.295615275813295</v>
      </c>
      <c r="P206" s="32">
        <v>1.4294403892944039</v>
      </c>
      <c r="Q206" s="33">
        <v>1.0837058679799159</v>
      </c>
    </row>
    <row r="207" spans="1:17" x14ac:dyDescent="0.25">
      <c r="A207" s="130"/>
      <c r="B207" s="28" t="s">
        <v>22</v>
      </c>
      <c r="C207" s="28">
        <v>17.5</v>
      </c>
      <c r="D207" s="29">
        <v>1400</v>
      </c>
      <c r="E207" s="30">
        <v>7.6</v>
      </c>
      <c r="F207" s="30">
        <v>7.6</v>
      </c>
      <c r="G207" s="31">
        <v>0.15</v>
      </c>
      <c r="H207" s="28" t="s">
        <v>23</v>
      </c>
      <c r="I207" s="28">
        <v>50</v>
      </c>
      <c r="J207" s="29">
        <v>25</v>
      </c>
      <c r="K207" s="1">
        <v>2</v>
      </c>
      <c r="L207" s="32">
        <v>6576</v>
      </c>
      <c r="M207" s="32">
        <v>12.26865671641791</v>
      </c>
      <c r="N207" s="32">
        <f t="shared" si="6"/>
        <v>15064</v>
      </c>
      <c r="O207" s="32">
        <f t="shared" si="7"/>
        <v>17.394919168591223</v>
      </c>
      <c r="P207" s="32">
        <v>2.2907542579075426</v>
      </c>
      <c r="Q207" s="33">
        <v>1.4178340441552457</v>
      </c>
    </row>
    <row r="208" spans="1:17" x14ac:dyDescent="0.25">
      <c r="A208" s="130"/>
      <c r="B208" s="28" t="s">
        <v>22</v>
      </c>
      <c r="C208" s="28">
        <v>17.5</v>
      </c>
      <c r="D208" s="29">
        <v>1400</v>
      </c>
      <c r="E208" s="30">
        <v>7.6</v>
      </c>
      <c r="F208" s="30">
        <v>7.6</v>
      </c>
      <c r="G208" s="31">
        <v>0.2</v>
      </c>
      <c r="H208" s="28" t="s">
        <v>23</v>
      </c>
      <c r="I208" s="28">
        <v>50</v>
      </c>
      <c r="J208" s="29">
        <v>25</v>
      </c>
      <c r="K208" s="1">
        <v>2</v>
      </c>
      <c r="L208" s="32">
        <v>6576</v>
      </c>
      <c r="M208" s="32">
        <v>12.26865671641791</v>
      </c>
      <c r="N208" s="32">
        <f t="shared" si="6"/>
        <v>21269</v>
      </c>
      <c r="O208" s="32">
        <f t="shared" si="7"/>
        <v>19.092459605026932</v>
      </c>
      <c r="P208" s="32">
        <v>3.2343369829683697</v>
      </c>
      <c r="Q208" s="33">
        <v>1.5561980456652122</v>
      </c>
    </row>
    <row r="209" spans="1:17" x14ac:dyDescent="0.25">
      <c r="A209" s="132"/>
      <c r="B209" s="28" t="s">
        <v>24</v>
      </c>
      <c r="C209" s="28">
        <v>17.5</v>
      </c>
      <c r="D209" s="29">
        <v>1400</v>
      </c>
      <c r="E209" s="30">
        <v>7.6</v>
      </c>
      <c r="F209" s="30">
        <v>7.6</v>
      </c>
      <c r="G209" s="31">
        <v>0.2</v>
      </c>
      <c r="H209" s="28" t="s">
        <v>23</v>
      </c>
      <c r="I209" s="28">
        <v>50</v>
      </c>
      <c r="J209" s="29">
        <v>25</v>
      </c>
      <c r="K209" s="1">
        <v>2</v>
      </c>
      <c r="L209" s="32">
        <v>6576</v>
      </c>
      <c r="M209" s="32">
        <v>12.26865671641791</v>
      </c>
      <c r="N209" s="32">
        <f t="shared" si="6"/>
        <v>7506</v>
      </c>
      <c r="O209" s="32">
        <f t="shared" si="7"/>
        <v>9.3591022443890282</v>
      </c>
      <c r="P209" s="32">
        <v>1.1414233576642336</v>
      </c>
      <c r="Q209" s="33">
        <v>0.76284653330178209</v>
      </c>
    </row>
    <row r="210" spans="1:17" x14ac:dyDescent="0.25">
      <c r="A210" s="129" t="s">
        <v>188</v>
      </c>
      <c r="B210" s="1" t="s">
        <v>29</v>
      </c>
      <c r="C210" s="1">
        <v>80</v>
      </c>
      <c r="D210" s="29">
        <v>1350</v>
      </c>
      <c r="E210" s="30">
        <v>11.6</v>
      </c>
      <c r="F210" s="30">
        <v>3.4</v>
      </c>
      <c r="G210" s="36">
        <v>0.1</v>
      </c>
      <c r="H210" s="1" t="s">
        <v>189</v>
      </c>
      <c r="I210" s="29"/>
      <c r="J210" s="29">
        <v>35</v>
      </c>
      <c r="K210" s="37">
        <v>20</v>
      </c>
      <c r="L210" s="32">
        <v>2.2999999999999998</v>
      </c>
      <c r="M210" s="32">
        <v>25.555555555555554</v>
      </c>
      <c r="N210" s="32">
        <f t="shared" si="6"/>
        <v>2.8</v>
      </c>
      <c r="O210" s="32">
        <f t="shared" si="7"/>
        <v>19.999999999999996</v>
      </c>
      <c r="P210" s="32">
        <v>1.2173913043478262</v>
      </c>
      <c r="Q210" s="33">
        <v>0.78260869565217384</v>
      </c>
    </row>
    <row r="211" spans="1:17" x14ac:dyDescent="0.25">
      <c r="A211" s="130"/>
      <c r="B211" s="1" t="s">
        <v>29</v>
      </c>
      <c r="C211" s="1">
        <v>80</v>
      </c>
      <c r="D211" s="29">
        <v>1350</v>
      </c>
      <c r="E211" s="30">
        <v>11.6</v>
      </c>
      <c r="F211" s="30">
        <v>3.4</v>
      </c>
      <c r="G211" s="36">
        <v>0.2</v>
      </c>
      <c r="H211" s="1" t="s">
        <v>189</v>
      </c>
      <c r="I211" s="29"/>
      <c r="J211" s="29">
        <v>35</v>
      </c>
      <c r="K211" s="37">
        <v>20</v>
      </c>
      <c r="L211" s="32">
        <v>2.2999999999999998</v>
      </c>
      <c r="M211" s="32">
        <v>25.555555555555554</v>
      </c>
      <c r="N211" s="32">
        <f t="shared" si="6"/>
        <v>3.83</v>
      </c>
      <c r="O211" s="32">
        <f t="shared" si="7"/>
        <v>21.277777777777779</v>
      </c>
      <c r="P211" s="32">
        <v>1.665217391304348</v>
      </c>
      <c r="Q211" s="33">
        <v>0.83260869565217399</v>
      </c>
    </row>
    <row r="212" spans="1:17" x14ac:dyDescent="0.25">
      <c r="A212" s="130"/>
      <c r="B212" s="1" t="s">
        <v>29</v>
      </c>
      <c r="C212" s="1">
        <v>80</v>
      </c>
      <c r="D212" s="29">
        <v>1350</v>
      </c>
      <c r="E212" s="30">
        <v>11.6</v>
      </c>
      <c r="F212" s="30">
        <v>3.4</v>
      </c>
      <c r="G212" s="36">
        <v>0.3</v>
      </c>
      <c r="H212" s="1" t="s">
        <v>189</v>
      </c>
      <c r="I212" s="29"/>
      <c r="J212" s="29">
        <v>35</v>
      </c>
      <c r="K212" s="37">
        <v>20</v>
      </c>
      <c r="L212" s="32">
        <v>2.2999999999999998</v>
      </c>
      <c r="M212" s="32">
        <v>25.555555555555554</v>
      </c>
      <c r="N212" s="32">
        <f t="shared" si="6"/>
        <v>5.23</v>
      </c>
      <c r="O212" s="32">
        <f t="shared" si="7"/>
        <v>15.84848484848485</v>
      </c>
      <c r="P212" s="32">
        <v>2.2739130434782613</v>
      </c>
      <c r="Q212" s="33">
        <v>0.6201581027667985</v>
      </c>
    </row>
    <row r="213" spans="1:17" x14ac:dyDescent="0.25">
      <c r="A213" s="130"/>
      <c r="B213" s="1" t="s">
        <v>29</v>
      </c>
      <c r="C213" s="1">
        <v>80</v>
      </c>
      <c r="D213" s="29">
        <v>1350</v>
      </c>
      <c r="E213" s="30">
        <v>11.6</v>
      </c>
      <c r="F213" s="30">
        <v>3.4</v>
      </c>
      <c r="G213" s="36">
        <v>0.1</v>
      </c>
      <c r="H213" s="1" t="s">
        <v>190</v>
      </c>
      <c r="I213" s="29"/>
      <c r="J213" s="29">
        <v>35</v>
      </c>
      <c r="K213" s="37">
        <v>20</v>
      </c>
      <c r="L213" s="32">
        <v>2.2999999999999998</v>
      </c>
      <c r="M213" s="32">
        <v>25.555555555555554</v>
      </c>
      <c r="N213" s="32">
        <f t="shared" si="6"/>
        <v>6.7000000000000011</v>
      </c>
      <c r="O213" s="32">
        <f t="shared" si="7"/>
        <v>18.611111111111111</v>
      </c>
      <c r="P213" s="32">
        <v>2.9130434782608701</v>
      </c>
      <c r="Q213" s="33">
        <v>0.72826086956521741</v>
      </c>
    </row>
    <row r="214" spans="1:17" x14ac:dyDescent="0.25">
      <c r="A214" s="130"/>
      <c r="B214" s="1" t="s">
        <v>29</v>
      </c>
      <c r="C214" s="1">
        <v>80</v>
      </c>
      <c r="D214" s="29">
        <v>1350</v>
      </c>
      <c r="E214" s="30">
        <v>11.6</v>
      </c>
      <c r="F214" s="30">
        <v>3.4</v>
      </c>
      <c r="G214" s="36">
        <v>0.2</v>
      </c>
      <c r="H214" s="1" t="s">
        <v>190</v>
      </c>
      <c r="I214" s="29"/>
      <c r="J214" s="29">
        <v>35</v>
      </c>
      <c r="K214" s="37">
        <v>20</v>
      </c>
      <c r="L214" s="32">
        <v>2.2999999999999998</v>
      </c>
      <c r="M214" s="32">
        <v>25.555555555555554</v>
      </c>
      <c r="N214" s="32">
        <f t="shared" si="6"/>
        <v>9</v>
      </c>
      <c r="O214" s="32">
        <f t="shared" si="7"/>
        <v>14.0625</v>
      </c>
      <c r="P214" s="32">
        <v>3.9130434782608701</v>
      </c>
      <c r="Q214" s="33">
        <v>0.55027173913043481</v>
      </c>
    </row>
    <row r="215" spans="1:17" x14ac:dyDescent="0.25">
      <c r="A215" s="130"/>
      <c r="B215" s="1" t="s">
        <v>29</v>
      </c>
      <c r="C215" s="1">
        <v>80</v>
      </c>
      <c r="D215" s="29">
        <v>1350</v>
      </c>
      <c r="E215" s="30">
        <v>11.6</v>
      </c>
      <c r="F215" s="30">
        <v>3.4</v>
      </c>
      <c r="G215" s="36">
        <v>0.3</v>
      </c>
      <c r="H215" s="1" t="s">
        <v>190</v>
      </c>
      <c r="I215" s="29"/>
      <c r="J215" s="29">
        <v>35</v>
      </c>
      <c r="K215" s="37">
        <v>20</v>
      </c>
      <c r="L215" s="32">
        <v>2.2999999999999998</v>
      </c>
      <c r="M215" s="32">
        <v>25.555555555555554</v>
      </c>
      <c r="N215" s="32">
        <f t="shared" si="6"/>
        <v>53.9</v>
      </c>
      <c r="O215" s="32">
        <f t="shared" si="7"/>
        <v>11.29979035639413</v>
      </c>
      <c r="P215" s="32">
        <v>23.434782608695652</v>
      </c>
      <c r="Q215" s="33">
        <v>0.4421657095980312</v>
      </c>
    </row>
    <row r="216" spans="1:17" x14ac:dyDescent="0.25">
      <c r="A216" s="130"/>
      <c r="B216" s="1" t="s">
        <v>29</v>
      </c>
      <c r="C216" s="1">
        <v>80</v>
      </c>
      <c r="D216" s="29">
        <v>1350</v>
      </c>
      <c r="E216" s="30">
        <v>11.6</v>
      </c>
      <c r="F216" s="30">
        <v>3.4</v>
      </c>
      <c r="G216" s="36">
        <v>0.1</v>
      </c>
      <c r="H216" s="1" t="s">
        <v>191</v>
      </c>
      <c r="I216" s="29"/>
      <c r="J216" s="29">
        <v>35</v>
      </c>
      <c r="K216" s="37">
        <v>20</v>
      </c>
      <c r="L216" s="32">
        <v>2.2999999999999998</v>
      </c>
      <c r="M216" s="32">
        <v>25.555555555555554</v>
      </c>
      <c r="N216" s="32">
        <f t="shared" si="6"/>
        <v>60.2</v>
      </c>
      <c r="O216" s="32">
        <f t="shared" si="7"/>
        <v>13.086956521739133</v>
      </c>
      <c r="P216" s="32">
        <v>26.173913043478265</v>
      </c>
      <c r="Q216" s="33">
        <v>0.51209829867674872</v>
      </c>
    </row>
    <row r="217" spans="1:17" x14ac:dyDescent="0.25">
      <c r="A217" s="132"/>
      <c r="B217" s="1" t="s">
        <v>29</v>
      </c>
      <c r="C217" s="1">
        <v>80</v>
      </c>
      <c r="D217" s="29">
        <v>1350</v>
      </c>
      <c r="E217" s="30">
        <v>11.6</v>
      </c>
      <c r="F217" s="30">
        <v>3.4</v>
      </c>
      <c r="G217" s="36">
        <v>0.2</v>
      </c>
      <c r="H217" s="1" t="s">
        <v>191</v>
      </c>
      <c r="I217" s="29"/>
      <c r="J217" s="29">
        <v>35</v>
      </c>
      <c r="K217" s="37">
        <v>20</v>
      </c>
      <c r="L217" s="32">
        <v>2.2999999999999998</v>
      </c>
      <c r="M217" s="32">
        <v>25.555555555555554</v>
      </c>
      <c r="N217" s="32">
        <f t="shared" si="6"/>
        <v>89.8</v>
      </c>
      <c r="O217" s="32">
        <f t="shared" si="7"/>
        <v>14.253968253968253</v>
      </c>
      <c r="P217" s="32">
        <v>39.04347826086957</v>
      </c>
      <c r="Q217" s="33">
        <v>0.55776397515527953</v>
      </c>
    </row>
    <row r="218" spans="1:17" x14ac:dyDescent="0.25">
      <c r="A218" s="129" t="s">
        <v>192</v>
      </c>
      <c r="B218" s="1" t="s">
        <v>29</v>
      </c>
      <c r="C218" s="1">
        <v>80</v>
      </c>
      <c r="D218" s="29">
        <v>1350</v>
      </c>
      <c r="E218" s="30">
        <v>11.6</v>
      </c>
      <c r="F218" s="30">
        <v>3.4</v>
      </c>
      <c r="G218" s="36">
        <v>0.1</v>
      </c>
      <c r="H218" s="1" t="s">
        <v>193</v>
      </c>
      <c r="I218" s="29"/>
      <c r="J218" s="29">
        <v>30</v>
      </c>
      <c r="K218" s="1">
        <v>1</v>
      </c>
      <c r="L218" s="32">
        <v>5</v>
      </c>
      <c r="M218" s="32">
        <v>25</v>
      </c>
      <c r="N218" s="32">
        <f t="shared" si="6"/>
        <v>7</v>
      </c>
      <c r="O218" s="32">
        <f t="shared" si="7"/>
        <v>23.333333333333336</v>
      </c>
      <c r="P218" s="32">
        <v>1.4</v>
      </c>
      <c r="Q218" s="33">
        <v>0.93333333333333346</v>
      </c>
    </row>
    <row r="219" spans="1:17" x14ac:dyDescent="0.25">
      <c r="A219" s="130"/>
      <c r="B219" s="1" t="s">
        <v>29</v>
      </c>
      <c r="C219" s="1">
        <v>80</v>
      </c>
      <c r="D219" s="29">
        <v>1350</v>
      </c>
      <c r="E219" s="30">
        <v>11.6</v>
      </c>
      <c r="F219" s="30">
        <v>3.4</v>
      </c>
      <c r="G219" s="36">
        <v>0.2</v>
      </c>
      <c r="H219" s="1" t="s">
        <v>193</v>
      </c>
      <c r="I219" s="29"/>
      <c r="J219" s="29">
        <v>30</v>
      </c>
      <c r="K219" s="1">
        <v>1</v>
      </c>
      <c r="L219" s="32">
        <v>5</v>
      </c>
      <c r="M219" s="32">
        <v>25</v>
      </c>
      <c r="N219" s="32">
        <f t="shared" si="6"/>
        <v>18</v>
      </c>
      <c r="O219" s="32">
        <f t="shared" si="7"/>
        <v>25.714285714285719</v>
      </c>
      <c r="P219" s="32">
        <v>3.6</v>
      </c>
      <c r="Q219" s="33">
        <v>1.0285714285714287</v>
      </c>
    </row>
    <row r="220" spans="1:17" x14ac:dyDescent="0.25">
      <c r="A220" s="132"/>
      <c r="B220" s="1" t="s">
        <v>29</v>
      </c>
      <c r="C220" s="1">
        <v>80</v>
      </c>
      <c r="D220" s="29">
        <v>1350</v>
      </c>
      <c r="E220" s="30">
        <v>11.6</v>
      </c>
      <c r="F220" s="30">
        <v>3.4</v>
      </c>
      <c r="G220" s="36">
        <v>0.3</v>
      </c>
      <c r="H220" s="1" t="s">
        <v>193</v>
      </c>
      <c r="I220" s="29"/>
      <c r="J220" s="29">
        <v>30</v>
      </c>
      <c r="K220" s="1">
        <v>1</v>
      </c>
      <c r="L220" s="32">
        <v>5</v>
      </c>
      <c r="M220" s="32">
        <v>25</v>
      </c>
      <c r="N220" s="32">
        <f t="shared" si="6"/>
        <v>50</v>
      </c>
      <c r="O220" s="32">
        <f t="shared" si="7"/>
        <v>23.80952380952381</v>
      </c>
      <c r="P220" s="32">
        <v>10</v>
      </c>
      <c r="Q220" s="33">
        <v>0.95238095238095244</v>
      </c>
    </row>
    <row r="221" spans="1:17" x14ac:dyDescent="0.25">
      <c r="A221" s="129" t="s">
        <v>194</v>
      </c>
      <c r="B221" s="1" t="s">
        <v>29</v>
      </c>
      <c r="C221" s="1">
        <v>80</v>
      </c>
      <c r="D221" s="29">
        <v>1350</v>
      </c>
      <c r="E221" s="30">
        <v>11.6</v>
      </c>
      <c r="F221" s="30">
        <v>3.4</v>
      </c>
      <c r="G221" s="36">
        <v>0.1</v>
      </c>
      <c r="H221" s="1" t="s">
        <v>195</v>
      </c>
      <c r="I221" s="29">
        <v>125</v>
      </c>
      <c r="J221" s="29">
        <v>35</v>
      </c>
      <c r="K221" s="1"/>
      <c r="L221" s="32">
        <v>130</v>
      </c>
      <c r="M221" s="32">
        <v>20</v>
      </c>
      <c r="N221" s="32">
        <f t="shared" si="6"/>
        <v>320</v>
      </c>
      <c r="O221" s="32">
        <f t="shared" si="7"/>
        <v>20</v>
      </c>
      <c r="P221" s="32">
        <v>2.4615384615384617</v>
      </c>
      <c r="Q221" s="33">
        <v>1</v>
      </c>
    </row>
    <row r="222" spans="1:17" x14ac:dyDescent="0.25">
      <c r="A222" s="130"/>
      <c r="B222" s="1" t="s">
        <v>29</v>
      </c>
      <c r="C222" s="1">
        <v>80</v>
      </c>
      <c r="D222" s="29">
        <v>1350</v>
      </c>
      <c r="E222" s="30">
        <v>11.6</v>
      </c>
      <c r="F222" s="30">
        <v>3.4</v>
      </c>
      <c r="G222" s="36">
        <v>0.2</v>
      </c>
      <c r="H222" s="1" t="s">
        <v>195</v>
      </c>
      <c r="I222" s="29">
        <v>125</v>
      </c>
      <c r="J222" s="29">
        <v>35</v>
      </c>
      <c r="K222" s="1"/>
      <c r="L222" s="32">
        <v>130</v>
      </c>
      <c r="M222" s="32">
        <v>20</v>
      </c>
      <c r="N222" s="32">
        <f t="shared" si="6"/>
        <v>500</v>
      </c>
      <c r="O222" s="32">
        <f t="shared" si="7"/>
        <v>17</v>
      </c>
      <c r="P222" s="32">
        <v>3.8461538461538463</v>
      </c>
      <c r="Q222" s="33">
        <v>0.85</v>
      </c>
    </row>
    <row r="223" spans="1:17" x14ac:dyDescent="0.25">
      <c r="A223" s="130"/>
      <c r="B223" s="1" t="s">
        <v>163</v>
      </c>
      <c r="C223" s="1">
        <v>80</v>
      </c>
      <c r="D223" s="29">
        <v>1350</v>
      </c>
      <c r="E223" s="30">
        <v>11.6</v>
      </c>
      <c r="F223" s="30">
        <v>3.4</v>
      </c>
      <c r="G223" s="36">
        <v>0.3</v>
      </c>
      <c r="H223" s="1" t="s">
        <v>195</v>
      </c>
      <c r="I223" s="29">
        <v>125</v>
      </c>
      <c r="J223" s="29">
        <v>35</v>
      </c>
      <c r="K223" s="1"/>
      <c r="L223" s="32">
        <v>130</v>
      </c>
      <c r="M223" s="32">
        <v>20</v>
      </c>
      <c r="N223" s="32">
        <f t="shared" si="6"/>
        <v>720</v>
      </c>
      <c r="O223" s="32">
        <f t="shared" si="7"/>
        <v>17</v>
      </c>
      <c r="P223" s="32">
        <v>5.5384615384615383</v>
      </c>
      <c r="Q223" s="33">
        <v>0.85</v>
      </c>
    </row>
    <row r="224" spans="1:17" x14ac:dyDescent="0.25">
      <c r="A224" s="130"/>
      <c r="B224" s="1" t="s">
        <v>163</v>
      </c>
      <c r="C224" s="1">
        <v>80</v>
      </c>
      <c r="D224" s="29">
        <v>1350</v>
      </c>
      <c r="E224" s="30">
        <v>11.6</v>
      </c>
      <c r="F224" s="30">
        <v>3.4</v>
      </c>
      <c r="G224" s="36">
        <v>0.5</v>
      </c>
      <c r="H224" s="1" t="s">
        <v>195</v>
      </c>
      <c r="I224" s="29">
        <v>125</v>
      </c>
      <c r="J224" s="29">
        <v>35</v>
      </c>
      <c r="K224" s="1"/>
      <c r="L224" s="32">
        <v>130</v>
      </c>
      <c r="M224" s="32">
        <v>20</v>
      </c>
      <c r="N224" s="32">
        <f t="shared" si="6"/>
        <v>1300</v>
      </c>
      <c r="O224" s="32">
        <f t="shared" si="7"/>
        <v>12</v>
      </c>
      <c r="P224" s="32">
        <v>10</v>
      </c>
      <c r="Q224" s="33">
        <v>0.6</v>
      </c>
    </row>
    <row r="225" spans="1:17" x14ac:dyDescent="0.25">
      <c r="A225" s="130"/>
      <c r="B225" s="1" t="s">
        <v>163</v>
      </c>
      <c r="C225" s="1">
        <v>80</v>
      </c>
      <c r="D225" s="29">
        <v>1350</v>
      </c>
      <c r="E225" s="30">
        <v>11.6</v>
      </c>
      <c r="F225" s="30">
        <v>3.4</v>
      </c>
      <c r="G225" s="36">
        <v>0.1</v>
      </c>
      <c r="H225" s="136" t="s">
        <v>196</v>
      </c>
      <c r="I225" s="29">
        <v>125</v>
      </c>
      <c r="J225" s="29">
        <v>35</v>
      </c>
      <c r="K225" s="1"/>
      <c r="L225" s="32">
        <v>330</v>
      </c>
      <c r="M225" s="32">
        <v>17.368421052631579</v>
      </c>
      <c r="N225" s="32">
        <f t="shared" si="6"/>
        <v>560</v>
      </c>
      <c r="O225" s="32">
        <f t="shared" si="7"/>
        <v>19.310344827586206</v>
      </c>
      <c r="P225" s="32">
        <v>1.696969696969697</v>
      </c>
      <c r="Q225" s="33">
        <v>1.1118077324973876</v>
      </c>
    </row>
    <row r="226" spans="1:17" x14ac:dyDescent="0.25">
      <c r="A226" s="132"/>
      <c r="B226" s="1" t="s">
        <v>163</v>
      </c>
      <c r="C226" s="1">
        <v>80</v>
      </c>
      <c r="D226" s="29">
        <v>1350</v>
      </c>
      <c r="E226" s="30">
        <v>11.6</v>
      </c>
      <c r="F226" s="30">
        <v>3.4</v>
      </c>
      <c r="G226" s="36">
        <v>0.2</v>
      </c>
      <c r="H226" s="138"/>
      <c r="I226" s="29">
        <v>125</v>
      </c>
      <c r="J226" s="29">
        <v>35</v>
      </c>
      <c r="K226" s="1"/>
      <c r="L226" s="32">
        <v>330</v>
      </c>
      <c r="M226" s="32">
        <v>17.368421052631579</v>
      </c>
      <c r="N226" s="32">
        <f t="shared" si="6"/>
        <v>840</v>
      </c>
      <c r="O226" s="32">
        <f t="shared" si="7"/>
        <v>16.153846153846153</v>
      </c>
      <c r="P226" s="32">
        <v>2.5454545454545454</v>
      </c>
      <c r="Q226" s="33">
        <v>0.93006993006993</v>
      </c>
    </row>
    <row r="227" spans="1:17" x14ac:dyDescent="0.25">
      <c r="A227" s="129" t="s">
        <v>197</v>
      </c>
      <c r="B227" s="1" t="s">
        <v>29</v>
      </c>
      <c r="C227" s="1">
        <v>80</v>
      </c>
      <c r="D227" s="29">
        <v>1350</v>
      </c>
      <c r="E227" s="30">
        <v>11.6</v>
      </c>
      <c r="F227" s="30">
        <v>3.4</v>
      </c>
      <c r="G227" s="36">
        <v>0.05</v>
      </c>
      <c r="H227" s="1" t="s">
        <v>198</v>
      </c>
      <c r="I227" s="29">
        <v>60</v>
      </c>
      <c r="J227" s="29">
        <v>25</v>
      </c>
      <c r="K227" s="1">
        <v>3</v>
      </c>
      <c r="L227" s="32">
        <v>65</v>
      </c>
      <c r="M227" s="32">
        <v>11.206896551724139</v>
      </c>
      <c r="N227" s="32">
        <f t="shared" si="6"/>
        <v>78</v>
      </c>
      <c r="O227" s="32">
        <f t="shared" si="7"/>
        <v>11.818181818181818</v>
      </c>
      <c r="P227" s="32">
        <v>1.2</v>
      </c>
      <c r="Q227" s="33">
        <v>1.0545454545454545</v>
      </c>
    </row>
    <row r="228" spans="1:17" x14ac:dyDescent="0.25">
      <c r="A228" s="130"/>
      <c r="B228" s="1" t="s">
        <v>29</v>
      </c>
      <c r="C228" s="1">
        <v>80</v>
      </c>
      <c r="D228" s="29">
        <v>1350</v>
      </c>
      <c r="E228" s="30">
        <v>11.6</v>
      </c>
      <c r="F228" s="30">
        <v>3.4</v>
      </c>
      <c r="G228" s="36">
        <v>0.1</v>
      </c>
      <c r="H228" s="1" t="s">
        <v>198</v>
      </c>
      <c r="I228" s="29">
        <v>60</v>
      </c>
      <c r="J228" s="29">
        <v>25</v>
      </c>
      <c r="K228" s="1">
        <v>3</v>
      </c>
      <c r="L228" s="32">
        <v>65</v>
      </c>
      <c r="M228" s="32">
        <v>11.206896551724139</v>
      </c>
      <c r="N228" s="32">
        <f t="shared" si="6"/>
        <v>86</v>
      </c>
      <c r="O228" s="32">
        <f t="shared" si="7"/>
        <v>11.621621621621621</v>
      </c>
      <c r="P228" s="32">
        <v>1.323076923076923</v>
      </c>
      <c r="Q228" s="33">
        <v>1.037006237006237</v>
      </c>
    </row>
    <row r="229" spans="1:17" x14ac:dyDescent="0.25">
      <c r="A229" s="130"/>
      <c r="B229" s="1" t="s">
        <v>163</v>
      </c>
      <c r="C229" s="1">
        <v>80</v>
      </c>
      <c r="D229" s="29">
        <v>1350</v>
      </c>
      <c r="E229" s="30">
        <v>11.6</v>
      </c>
      <c r="F229" s="30">
        <v>3.4</v>
      </c>
      <c r="G229" s="36">
        <v>0.2</v>
      </c>
      <c r="H229" s="1" t="s">
        <v>199</v>
      </c>
      <c r="I229" s="29">
        <v>60</v>
      </c>
      <c r="J229" s="29">
        <v>25</v>
      </c>
      <c r="K229" s="1">
        <v>3</v>
      </c>
      <c r="L229" s="32">
        <v>65</v>
      </c>
      <c r="M229" s="32">
        <v>11.206896551724139</v>
      </c>
      <c r="N229" s="32">
        <f t="shared" si="6"/>
        <v>91</v>
      </c>
      <c r="O229" s="32">
        <f t="shared" si="7"/>
        <v>11.973684210526317</v>
      </c>
      <c r="P229" s="32">
        <v>1.4</v>
      </c>
      <c r="Q229" s="33">
        <v>1.0684210526315789</v>
      </c>
    </row>
    <row r="230" spans="1:17" x14ac:dyDescent="0.25">
      <c r="A230" s="130"/>
      <c r="B230" s="1" t="s">
        <v>163</v>
      </c>
      <c r="C230" s="1">
        <v>80</v>
      </c>
      <c r="D230" s="29">
        <v>1350</v>
      </c>
      <c r="E230" s="30">
        <v>11.6</v>
      </c>
      <c r="F230" s="30">
        <v>3.4</v>
      </c>
      <c r="G230" s="36">
        <v>0.3</v>
      </c>
      <c r="H230" s="1" t="s">
        <v>199</v>
      </c>
      <c r="I230" s="29">
        <v>60</v>
      </c>
      <c r="J230" s="29">
        <v>25</v>
      </c>
      <c r="K230" s="1">
        <v>3</v>
      </c>
      <c r="L230" s="32">
        <v>65</v>
      </c>
      <c r="M230" s="32">
        <v>11.206896551724139</v>
      </c>
      <c r="N230" s="32">
        <f t="shared" si="6"/>
        <v>99</v>
      </c>
      <c r="O230" s="32">
        <f t="shared" si="7"/>
        <v>12.073170731707316</v>
      </c>
      <c r="P230" s="32">
        <v>1.523076923076923</v>
      </c>
      <c r="Q230" s="33">
        <v>1.0772983114446528</v>
      </c>
    </row>
    <row r="231" spans="1:17" x14ac:dyDescent="0.25">
      <c r="A231" s="130"/>
      <c r="B231" s="1" t="s">
        <v>163</v>
      </c>
      <c r="C231" s="1">
        <v>80</v>
      </c>
      <c r="D231" s="29">
        <v>1350</v>
      </c>
      <c r="E231" s="30">
        <v>11.6</v>
      </c>
      <c r="F231" s="30">
        <v>3.4</v>
      </c>
      <c r="G231" s="36">
        <v>0.05</v>
      </c>
      <c r="H231" s="1" t="s">
        <v>199</v>
      </c>
      <c r="I231" s="29">
        <v>60</v>
      </c>
      <c r="J231" s="29">
        <v>25</v>
      </c>
      <c r="K231" s="1">
        <v>3</v>
      </c>
      <c r="L231" s="32">
        <v>65</v>
      </c>
      <c r="M231" s="32">
        <v>11.206896551724139</v>
      </c>
      <c r="N231" s="32">
        <f t="shared" si="6"/>
        <v>82</v>
      </c>
      <c r="O231" s="32">
        <f t="shared" si="7"/>
        <v>13.898305084745759</v>
      </c>
      <c r="P231" s="32">
        <v>1.2615384615384615</v>
      </c>
      <c r="Q231" s="33">
        <v>1.2401564537157754</v>
      </c>
    </row>
    <row r="232" spans="1:17" x14ac:dyDescent="0.25">
      <c r="A232" s="130"/>
      <c r="B232" s="1" t="s">
        <v>163</v>
      </c>
      <c r="C232" s="1">
        <v>80</v>
      </c>
      <c r="D232" s="29">
        <v>1350</v>
      </c>
      <c r="E232" s="30">
        <v>11.6</v>
      </c>
      <c r="F232" s="30">
        <v>3.4</v>
      </c>
      <c r="G232" s="36">
        <v>0.1</v>
      </c>
      <c r="H232" s="1" t="s">
        <v>199</v>
      </c>
      <c r="I232" s="29">
        <v>60</v>
      </c>
      <c r="J232" s="29">
        <v>25</v>
      </c>
      <c r="K232" s="1">
        <v>3</v>
      </c>
      <c r="L232" s="32">
        <v>65</v>
      </c>
      <c r="M232" s="32">
        <v>11.206896551724139</v>
      </c>
      <c r="N232" s="32">
        <f t="shared" si="6"/>
        <v>118</v>
      </c>
      <c r="O232" s="32">
        <f t="shared" si="7"/>
        <v>16.619718309859156</v>
      </c>
      <c r="P232" s="32">
        <v>1.8153846153846154</v>
      </c>
      <c r="Q232" s="33">
        <v>1.4829902491874323</v>
      </c>
    </row>
    <row r="233" spans="1:17" x14ac:dyDescent="0.25">
      <c r="A233" s="130"/>
      <c r="B233" s="1" t="s">
        <v>163</v>
      </c>
      <c r="C233" s="1">
        <v>80</v>
      </c>
      <c r="D233" s="29">
        <v>1350</v>
      </c>
      <c r="E233" s="30">
        <v>11.6</v>
      </c>
      <c r="F233" s="30">
        <v>3.4</v>
      </c>
      <c r="G233" s="36">
        <v>0.2</v>
      </c>
      <c r="H233" s="1" t="s">
        <v>199</v>
      </c>
      <c r="I233" s="29">
        <v>60</v>
      </c>
      <c r="J233" s="29">
        <v>25</v>
      </c>
      <c r="K233" s="1">
        <v>3</v>
      </c>
      <c r="L233" s="32">
        <v>65</v>
      </c>
      <c r="M233" s="32">
        <v>11.206896551724139</v>
      </c>
      <c r="N233" s="32">
        <f t="shared" si="6"/>
        <v>165</v>
      </c>
      <c r="O233" s="32">
        <f t="shared" si="7"/>
        <v>17.934782608695652</v>
      </c>
      <c r="P233" s="32">
        <v>2.5384615384615383</v>
      </c>
      <c r="Q233" s="33">
        <v>1.6003344481605351</v>
      </c>
    </row>
    <row r="234" spans="1:17" x14ac:dyDescent="0.25">
      <c r="A234" s="132"/>
      <c r="B234" s="1" t="s">
        <v>163</v>
      </c>
      <c r="C234" s="1">
        <v>80</v>
      </c>
      <c r="D234" s="29">
        <v>1350</v>
      </c>
      <c r="E234" s="30">
        <v>11.6</v>
      </c>
      <c r="F234" s="30">
        <v>3.4</v>
      </c>
      <c r="G234" s="36">
        <v>0.3</v>
      </c>
      <c r="H234" s="1" t="s">
        <v>199</v>
      </c>
      <c r="I234" s="29">
        <v>60</v>
      </c>
      <c r="J234" s="29">
        <v>25</v>
      </c>
      <c r="K234" s="1">
        <v>3</v>
      </c>
      <c r="L234" s="32">
        <v>65</v>
      </c>
      <c r="M234" s="32">
        <v>11.206896551724139</v>
      </c>
      <c r="N234" s="32">
        <f t="shared" si="6"/>
        <v>195</v>
      </c>
      <c r="O234" s="32">
        <f t="shared" si="7"/>
        <v>18.75</v>
      </c>
      <c r="P234" s="32">
        <v>3</v>
      </c>
      <c r="Q234" s="33">
        <v>1.6730769230769229</v>
      </c>
    </row>
    <row r="235" spans="1:17" x14ac:dyDescent="0.25">
      <c r="A235" s="129" t="s">
        <v>200</v>
      </c>
      <c r="B235" s="1" t="s">
        <v>29</v>
      </c>
      <c r="C235" s="1">
        <v>80</v>
      </c>
      <c r="D235" s="29">
        <v>1350</v>
      </c>
      <c r="E235" s="30">
        <v>11.6</v>
      </c>
      <c r="F235" s="30">
        <v>3.4</v>
      </c>
      <c r="G235" s="36">
        <v>0.1</v>
      </c>
      <c r="H235" s="136" t="s">
        <v>201</v>
      </c>
      <c r="I235" s="29">
        <v>60</v>
      </c>
      <c r="J235" s="29">
        <v>35</v>
      </c>
      <c r="K235" s="1">
        <v>1</v>
      </c>
      <c r="L235" s="32">
        <v>117</v>
      </c>
      <c r="M235" s="32">
        <v>50.869565217391312</v>
      </c>
      <c r="N235" s="32">
        <f t="shared" si="6"/>
        <v>192</v>
      </c>
      <c r="O235" s="32">
        <f t="shared" si="7"/>
        <v>43.636363636363633</v>
      </c>
      <c r="P235" s="32">
        <v>1.641025641025641</v>
      </c>
      <c r="Q235" s="33">
        <v>0.85780885780885763</v>
      </c>
    </row>
    <row r="236" spans="1:17" x14ac:dyDescent="0.25">
      <c r="A236" s="130"/>
      <c r="B236" s="1" t="s">
        <v>29</v>
      </c>
      <c r="C236" s="1">
        <v>80</v>
      </c>
      <c r="D236" s="29">
        <v>1350</v>
      </c>
      <c r="E236" s="30">
        <v>11.6</v>
      </c>
      <c r="F236" s="30">
        <v>3.4</v>
      </c>
      <c r="G236" s="36">
        <v>0.1</v>
      </c>
      <c r="H236" s="137"/>
      <c r="I236" s="29">
        <v>60</v>
      </c>
      <c r="J236" s="29">
        <v>35</v>
      </c>
      <c r="K236" s="1">
        <v>1</v>
      </c>
      <c r="L236" s="32">
        <v>144</v>
      </c>
      <c r="M236" s="32">
        <v>32.727272727272727</v>
      </c>
      <c r="N236" s="32">
        <f t="shared" si="6"/>
        <v>223</v>
      </c>
      <c r="O236" s="32">
        <f t="shared" si="7"/>
        <v>29.733333333333334</v>
      </c>
      <c r="P236" s="32">
        <v>1.5486111111111112</v>
      </c>
      <c r="Q236" s="33">
        <v>0.90851851851851861</v>
      </c>
    </row>
    <row r="237" spans="1:17" x14ac:dyDescent="0.25">
      <c r="A237" s="130"/>
      <c r="B237" s="1" t="s">
        <v>163</v>
      </c>
      <c r="C237" s="1">
        <v>80</v>
      </c>
      <c r="D237" s="29">
        <v>1350</v>
      </c>
      <c r="E237" s="30">
        <v>11.6</v>
      </c>
      <c r="F237" s="30">
        <v>3.4</v>
      </c>
      <c r="G237" s="36">
        <v>0.1</v>
      </c>
      <c r="H237" s="137"/>
      <c r="I237" s="29">
        <v>60</v>
      </c>
      <c r="J237" s="29">
        <v>35</v>
      </c>
      <c r="K237" s="1">
        <v>1</v>
      </c>
      <c r="L237" s="32">
        <v>233</v>
      </c>
      <c r="M237" s="32">
        <v>33.768115942028984</v>
      </c>
      <c r="N237" s="32">
        <f t="shared" si="6"/>
        <v>357</v>
      </c>
      <c r="O237" s="32">
        <f t="shared" si="7"/>
        <v>33.679245283018872</v>
      </c>
      <c r="P237" s="32">
        <v>1.5321888412017168</v>
      </c>
      <c r="Q237" s="33">
        <v>0.99736820795206105</v>
      </c>
    </row>
    <row r="238" spans="1:17" x14ac:dyDescent="0.25">
      <c r="A238" s="130"/>
      <c r="B238" s="1" t="s">
        <v>163</v>
      </c>
      <c r="C238" s="1">
        <v>80</v>
      </c>
      <c r="D238" s="29">
        <v>1350</v>
      </c>
      <c r="E238" s="30">
        <v>11.6</v>
      </c>
      <c r="F238" s="30">
        <v>3.4</v>
      </c>
      <c r="G238" s="36">
        <v>0.1</v>
      </c>
      <c r="H238" s="137"/>
      <c r="I238" s="29">
        <v>60</v>
      </c>
      <c r="J238" s="29">
        <v>35</v>
      </c>
      <c r="K238" s="1">
        <v>1</v>
      </c>
      <c r="L238" s="32">
        <v>304</v>
      </c>
      <c r="M238" s="32">
        <v>23.937007874015748</v>
      </c>
      <c r="N238" s="32">
        <f t="shared" si="6"/>
        <v>423</v>
      </c>
      <c r="O238" s="32">
        <f t="shared" si="7"/>
        <v>24.034090909090903</v>
      </c>
      <c r="P238" s="32">
        <v>1.3914473684210527</v>
      </c>
      <c r="Q238" s="33">
        <v>1.0040557715311003</v>
      </c>
    </row>
    <row r="239" spans="1:17" x14ac:dyDescent="0.25">
      <c r="A239" s="130"/>
      <c r="B239" s="1" t="s">
        <v>163</v>
      </c>
      <c r="C239" s="1">
        <v>80</v>
      </c>
      <c r="D239" s="29">
        <v>1350</v>
      </c>
      <c r="E239" s="30">
        <v>11.6</v>
      </c>
      <c r="F239" s="30">
        <v>3.4</v>
      </c>
      <c r="G239" s="36">
        <v>0.1</v>
      </c>
      <c r="H239" s="137"/>
      <c r="I239" s="29">
        <v>60</v>
      </c>
      <c r="J239" s="29">
        <v>35</v>
      </c>
      <c r="K239" s="1">
        <v>1</v>
      </c>
      <c r="L239" s="32">
        <v>413</v>
      </c>
      <c r="M239" s="32">
        <v>22.445652173913047</v>
      </c>
      <c r="N239" s="32">
        <f t="shared" si="6"/>
        <v>463</v>
      </c>
      <c r="O239" s="32">
        <f t="shared" si="7"/>
        <v>26.76300578034682</v>
      </c>
      <c r="P239" s="32">
        <v>1.1210653753026634</v>
      </c>
      <c r="Q239" s="33">
        <v>1.1923469887612141</v>
      </c>
    </row>
    <row r="240" spans="1:17" x14ac:dyDescent="0.25">
      <c r="A240" s="130"/>
      <c r="B240" s="1" t="s">
        <v>163</v>
      </c>
      <c r="C240" s="1">
        <v>80</v>
      </c>
      <c r="D240" s="29">
        <v>1350</v>
      </c>
      <c r="E240" s="30">
        <v>11.6</v>
      </c>
      <c r="F240" s="30">
        <v>3.4</v>
      </c>
      <c r="G240" s="36">
        <v>0.2</v>
      </c>
      <c r="H240" s="137"/>
      <c r="I240" s="29">
        <v>60</v>
      </c>
      <c r="J240" s="29">
        <v>35</v>
      </c>
      <c r="K240" s="1">
        <v>1</v>
      </c>
      <c r="L240" s="32">
        <v>117</v>
      </c>
      <c r="M240" s="32">
        <v>50.869565217391312</v>
      </c>
      <c r="N240" s="32">
        <f t="shared" si="6"/>
        <v>224</v>
      </c>
      <c r="O240" s="32">
        <f t="shared" si="7"/>
        <v>36.721311475409841</v>
      </c>
      <c r="P240" s="32">
        <v>1.9145299145299146</v>
      </c>
      <c r="Q240" s="33">
        <v>0.72187193498668911</v>
      </c>
    </row>
    <row r="241" spans="1:17" x14ac:dyDescent="0.25">
      <c r="A241" s="130"/>
      <c r="B241" s="1" t="s">
        <v>163</v>
      </c>
      <c r="C241" s="1">
        <v>80</v>
      </c>
      <c r="D241" s="29">
        <v>1350</v>
      </c>
      <c r="E241" s="30">
        <v>11.6</v>
      </c>
      <c r="F241" s="30">
        <v>3.4</v>
      </c>
      <c r="G241" s="36">
        <v>0.2</v>
      </c>
      <c r="H241" s="137"/>
      <c r="I241" s="29">
        <v>60</v>
      </c>
      <c r="J241" s="29">
        <v>35</v>
      </c>
      <c r="K241" s="1">
        <v>1</v>
      </c>
      <c r="L241" s="32">
        <v>144</v>
      </c>
      <c r="M241" s="32">
        <v>32.727272727272727</v>
      </c>
      <c r="N241" s="32">
        <f t="shared" si="6"/>
        <v>261</v>
      </c>
      <c r="O241" s="32">
        <f t="shared" si="7"/>
        <v>31.071428571428569</v>
      </c>
      <c r="P241" s="32">
        <v>1.8125</v>
      </c>
      <c r="Q241" s="33">
        <v>0.94940476190476186</v>
      </c>
    </row>
    <row r="242" spans="1:17" x14ac:dyDescent="0.25">
      <c r="A242" s="130"/>
      <c r="B242" s="1" t="s">
        <v>163</v>
      </c>
      <c r="C242" s="1">
        <v>80</v>
      </c>
      <c r="D242" s="29">
        <v>1350</v>
      </c>
      <c r="E242" s="30">
        <v>11.6</v>
      </c>
      <c r="F242" s="30">
        <v>3.4</v>
      </c>
      <c r="G242" s="36">
        <v>0.2</v>
      </c>
      <c r="H242" s="137"/>
      <c r="I242" s="29">
        <v>60</v>
      </c>
      <c r="J242" s="29">
        <v>35</v>
      </c>
      <c r="K242" s="1">
        <v>1</v>
      </c>
      <c r="L242" s="32">
        <v>233</v>
      </c>
      <c r="M242" s="32">
        <v>33.768115942028984</v>
      </c>
      <c r="N242" s="32">
        <f t="shared" si="6"/>
        <v>285</v>
      </c>
      <c r="O242" s="32">
        <f t="shared" si="7"/>
        <v>35.185185185185183</v>
      </c>
      <c r="P242" s="32">
        <v>1.2231759656652361</v>
      </c>
      <c r="Q242" s="33">
        <v>1.0419647114926085</v>
      </c>
    </row>
    <row r="243" spans="1:17" x14ac:dyDescent="0.25">
      <c r="A243" s="130"/>
      <c r="B243" s="1" t="s">
        <v>163</v>
      </c>
      <c r="C243" s="1">
        <v>80</v>
      </c>
      <c r="D243" s="29">
        <v>1350</v>
      </c>
      <c r="E243" s="30">
        <v>11.6</v>
      </c>
      <c r="F243" s="30">
        <v>3.4</v>
      </c>
      <c r="G243" s="36">
        <v>0.2</v>
      </c>
      <c r="H243" s="137"/>
      <c r="I243" s="29">
        <v>60</v>
      </c>
      <c r="J243" s="29">
        <v>35</v>
      </c>
      <c r="K243" s="1">
        <v>1</v>
      </c>
      <c r="L243" s="32">
        <v>304</v>
      </c>
      <c r="M243" s="32">
        <v>23.937007874015748</v>
      </c>
      <c r="N243" s="32">
        <f t="shared" si="6"/>
        <v>362</v>
      </c>
      <c r="O243" s="32">
        <f t="shared" si="7"/>
        <v>32.035398230088497</v>
      </c>
      <c r="P243" s="32">
        <v>1.1907894736842106</v>
      </c>
      <c r="Q243" s="33">
        <v>1.3383209129017233</v>
      </c>
    </row>
    <row r="244" spans="1:17" x14ac:dyDescent="0.25">
      <c r="A244" s="132"/>
      <c r="B244" s="1" t="s">
        <v>163</v>
      </c>
      <c r="C244" s="1">
        <v>80</v>
      </c>
      <c r="D244" s="29">
        <v>1350</v>
      </c>
      <c r="E244" s="30">
        <v>11.6</v>
      </c>
      <c r="F244" s="30">
        <v>3.4</v>
      </c>
      <c r="G244" s="36">
        <v>0.2</v>
      </c>
      <c r="H244" s="138"/>
      <c r="I244" s="29">
        <v>60</v>
      </c>
      <c r="J244" s="29">
        <v>35</v>
      </c>
      <c r="K244" s="1">
        <v>1</v>
      </c>
      <c r="L244" s="32">
        <v>413</v>
      </c>
      <c r="M244" s="32">
        <v>22.445652173913047</v>
      </c>
      <c r="N244" s="32">
        <f t="shared" si="6"/>
        <v>947.00000000000011</v>
      </c>
      <c r="O244" s="32">
        <f t="shared" si="7"/>
        <v>21.87066974595843</v>
      </c>
      <c r="P244" s="32">
        <v>2.2929782082324457</v>
      </c>
      <c r="Q244" s="33">
        <v>0.97438334945674354</v>
      </c>
    </row>
    <row r="245" spans="1:17" x14ac:dyDescent="0.25">
      <c r="A245" s="129" t="s">
        <v>202</v>
      </c>
      <c r="B245" s="1" t="s">
        <v>163</v>
      </c>
      <c r="C245" s="1">
        <v>80</v>
      </c>
      <c r="D245" s="29">
        <v>1350</v>
      </c>
      <c r="E245" s="30">
        <v>11.6</v>
      </c>
      <c r="F245" s="30">
        <v>3.4</v>
      </c>
      <c r="G245" s="36">
        <v>0.05</v>
      </c>
      <c r="H245" s="1" t="s">
        <v>203</v>
      </c>
      <c r="I245" s="29"/>
      <c r="J245" s="29">
        <v>35</v>
      </c>
      <c r="K245" s="1">
        <v>1</v>
      </c>
      <c r="L245" s="32">
        <v>43.5</v>
      </c>
      <c r="M245" s="32">
        <v>18.125</v>
      </c>
      <c r="N245" s="32">
        <f t="shared" si="6"/>
        <v>51.7</v>
      </c>
      <c r="O245" s="32">
        <f t="shared" si="7"/>
        <v>17.233333333333334</v>
      </c>
      <c r="P245" s="32">
        <v>1.1885057471264369</v>
      </c>
      <c r="Q245" s="33">
        <v>0.95080459770114945</v>
      </c>
    </row>
    <row r="246" spans="1:17" x14ac:dyDescent="0.25">
      <c r="A246" s="130"/>
      <c r="B246" s="1" t="s">
        <v>163</v>
      </c>
      <c r="C246" s="1">
        <v>80</v>
      </c>
      <c r="D246" s="29">
        <v>1350</v>
      </c>
      <c r="E246" s="30">
        <v>11.6</v>
      </c>
      <c r="F246" s="30">
        <v>3.4</v>
      </c>
      <c r="G246" s="36">
        <v>0.1</v>
      </c>
      <c r="H246" s="1" t="s">
        <v>203</v>
      </c>
      <c r="I246" s="29"/>
      <c r="J246" s="29">
        <v>35</v>
      </c>
      <c r="K246" s="1">
        <v>1</v>
      </c>
      <c r="L246" s="32">
        <v>43.5</v>
      </c>
      <c r="M246" s="32">
        <v>18.125</v>
      </c>
      <c r="N246" s="32">
        <f t="shared" si="6"/>
        <v>210.59999999999997</v>
      </c>
      <c r="O246" s="32">
        <f t="shared" si="7"/>
        <v>14.3265306122449</v>
      </c>
      <c r="P246" s="32">
        <v>4.841379310344827</v>
      </c>
      <c r="Q246" s="33">
        <v>0.79042927515833927</v>
      </c>
    </row>
    <row r="247" spans="1:17" x14ac:dyDescent="0.25">
      <c r="A247" s="132"/>
      <c r="B247" s="1" t="s">
        <v>163</v>
      </c>
      <c r="C247" s="1">
        <v>80</v>
      </c>
      <c r="D247" s="29">
        <v>1350</v>
      </c>
      <c r="E247" s="30">
        <v>11.6</v>
      </c>
      <c r="F247" s="30">
        <v>3.4</v>
      </c>
      <c r="G247" s="36">
        <v>0.2</v>
      </c>
      <c r="H247" s="1" t="s">
        <v>203</v>
      </c>
      <c r="I247" s="29"/>
      <c r="J247" s="29">
        <v>35</v>
      </c>
      <c r="K247" s="1">
        <v>1</v>
      </c>
      <c r="L247" s="32">
        <v>43.5</v>
      </c>
      <c r="M247" s="32">
        <v>18.125</v>
      </c>
      <c r="N247" s="32">
        <f t="shared" si="6"/>
        <v>224.7</v>
      </c>
      <c r="O247" s="32">
        <f t="shared" si="7"/>
        <v>11.888888888888889</v>
      </c>
      <c r="P247" s="32">
        <v>5.1655172413793098</v>
      </c>
      <c r="Q247" s="33">
        <v>0.65593869731800769</v>
      </c>
    </row>
    <row r="248" spans="1:17" x14ac:dyDescent="0.25">
      <c r="A248" s="129" t="s">
        <v>204</v>
      </c>
      <c r="B248" s="1" t="s">
        <v>29</v>
      </c>
      <c r="C248" s="1">
        <v>80</v>
      </c>
      <c r="D248" s="29">
        <v>1350</v>
      </c>
      <c r="E248" s="30">
        <v>11.6</v>
      </c>
      <c r="F248" s="30">
        <v>3.4</v>
      </c>
      <c r="G248" s="36">
        <v>0.05</v>
      </c>
      <c r="H248" s="1" t="s">
        <v>166</v>
      </c>
      <c r="I248" s="29">
        <v>50</v>
      </c>
      <c r="J248" s="29">
        <v>25</v>
      </c>
      <c r="K248" s="1">
        <v>2</v>
      </c>
      <c r="L248" s="32">
        <v>351</v>
      </c>
      <c r="M248" s="32">
        <v>8.3571428571428577</v>
      </c>
      <c r="N248" s="32">
        <f t="shared" si="6"/>
        <v>365</v>
      </c>
      <c r="O248" s="32">
        <f t="shared" si="7"/>
        <v>8.1111111111111107</v>
      </c>
      <c r="P248" s="32">
        <v>1.0398860398860399</v>
      </c>
      <c r="Q248" s="33">
        <v>0.97056030389363712</v>
      </c>
    </row>
    <row r="249" spans="1:17" x14ac:dyDescent="0.25">
      <c r="A249" s="130"/>
      <c r="B249" s="1" t="s">
        <v>29</v>
      </c>
      <c r="C249" s="1">
        <v>80</v>
      </c>
      <c r="D249" s="29">
        <v>1350</v>
      </c>
      <c r="E249" s="30">
        <v>11.6</v>
      </c>
      <c r="F249" s="30">
        <v>3.4</v>
      </c>
      <c r="G249" s="36">
        <v>0.1</v>
      </c>
      <c r="H249" s="1" t="s">
        <v>166</v>
      </c>
      <c r="I249" s="29">
        <v>50</v>
      </c>
      <c r="J249" s="29">
        <v>25</v>
      </c>
      <c r="K249" s="1">
        <v>2</v>
      </c>
      <c r="L249" s="32">
        <v>351</v>
      </c>
      <c r="M249" s="32">
        <v>8.3571428571428577</v>
      </c>
      <c r="N249" s="32">
        <f t="shared" si="6"/>
        <v>427</v>
      </c>
      <c r="O249" s="32">
        <f t="shared" si="7"/>
        <v>8.5399999999999991</v>
      </c>
      <c r="P249" s="32">
        <v>1.2165242165242165</v>
      </c>
      <c r="Q249" s="33">
        <v>1.0218803418803417</v>
      </c>
    </row>
    <row r="250" spans="1:17" x14ac:dyDescent="0.25">
      <c r="A250" s="130"/>
      <c r="B250" s="1" t="s">
        <v>163</v>
      </c>
      <c r="C250" s="1">
        <v>80</v>
      </c>
      <c r="D250" s="29">
        <v>1350</v>
      </c>
      <c r="E250" s="30">
        <v>11.6</v>
      </c>
      <c r="F250" s="30">
        <v>3.4</v>
      </c>
      <c r="G250" s="36">
        <v>0.15</v>
      </c>
      <c r="H250" s="1" t="s">
        <v>166</v>
      </c>
      <c r="I250" s="29">
        <v>50</v>
      </c>
      <c r="J250" s="29">
        <v>25</v>
      </c>
      <c r="K250" s="1">
        <v>2</v>
      </c>
      <c r="L250" s="32">
        <v>351</v>
      </c>
      <c r="M250" s="32">
        <v>8.3571428571428577</v>
      </c>
      <c r="N250" s="32">
        <f t="shared" si="6"/>
        <v>574</v>
      </c>
      <c r="O250" s="32">
        <f t="shared" si="7"/>
        <v>6.172043010752688</v>
      </c>
      <c r="P250" s="32">
        <v>1.6353276353276354</v>
      </c>
      <c r="Q250" s="33">
        <v>0.73853506111570622</v>
      </c>
    </row>
    <row r="251" spans="1:17" x14ac:dyDescent="0.25">
      <c r="A251" s="130"/>
      <c r="B251" s="1" t="s">
        <v>163</v>
      </c>
      <c r="C251" s="1">
        <v>80</v>
      </c>
      <c r="D251" s="29">
        <v>1350</v>
      </c>
      <c r="E251" s="30">
        <v>11.6</v>
      </c>
      <c r="F251" s="30">
        <v>3.4</v>
      </c>
      <c r="G251" s="36">
        <v>0.2</v>
      </c>
      <c r="H251" s="1" t="s">
        <v>205</v>
      </c>
      <c r="I251" s="29">
        <v>50</v>
      </c>
      <c r="J251" s="29">
        <v>25</v>
      </c>
      <c r="K251" s="1">
        <v>2</v>
      </c>
      <c r="L251" s="32">
        <v>351</v>
      </c>
      <c r="M251" s="32">
        <v>8.3571428571428577</v>
      </c>
      <c r="N251" s="32">
        <f t="shared" si="6"/>
        <v>854</v>
      </c>
      <c r="O251" s="32">
        <f t="shared" si="7"/>
        <v>6.7244094488188972</v>
      </c>
      <c r="P251" s="32">
        <v>2.433048433048433</v>
      </c>
      <c r="Q251" s="33">
        <v>0.80463019045696205</v>
      </c>
    </row>
    <row r="252" spans="1:17" x14ac:dyDescent="0.25">
      <c r="A252" s="130"/>
      <c r="B252" s="1" t="s">
        <v>163</v>
      </c>
      <c r="C252" s="1">
        <v>80</v>
      </c>
      <c r="D252" s="29">
        <v>1350</v>
      </c>
      <c r="E252" s="30">
        <v>11.6</v>
      </c>
      <c r="F252" s="30">
        <v>3.4</v>
      </c>
      <c r="G252" s="36">
        <v>0.25</v>
      </c>
      <c r="H252" s="1" t="s">
        <v>205</v>
      </c>
      <c r="I252" s="29">
        <v>50</v>
      </c>
      <c r="J252" s="29">
        <v>25</v>
      </c>
      <c r="K252" s="1">
        <v>2</v>
      </c>
      <c r="L252" s="32">
        <v>351</v>
      </c>
      <c r="M252" s="32">
        <v>8.3571428571428577</v>
      </c>
      <c r="N252" s="32">
        <f t="shared" si="6"/>
        <v>1082</v>
      </c>
      <c r="O252" s="32">
        <f t="shared" si="7"/>
        <v>8.0148148148148142</v>
      </c>
      <c r="P252" s="32">
        <v>3.0826210826210825</v>
      </c>
      <c r="Q252" s="33">
        <v>0.95903767014878116</v>
      </c>
    </row>
    <row r="253" spans="1:17" x14ac:dyDescent="0.25">
      <c r="A253" s="130"/>
      <c r="B253" s="1" t="s">
        <v>163</v>
      </c>
      <c r="C253" s="1">
        <v>80</v>
      </c>
      <c r="D253" s="29">
        <v>1350</v>
      </c>
      <c r="E253" s="30">
        <v>11.6</v>
      </c>
      <c r="F253" s="30">
        <v>3.4</v>
      </c>
      <c r="G253" s="36">
        <v>0.3</v>
      </c>
      <c r="H253" s="1" t="s">
        <v>205</v>
      </c>
      <c r="I253" s="29">
        <v>50</v>
      </c>
      <c r="J253" s="29">
        <v>25</v>
      </c>
      <c r="K253" s="1">
        <v>2</v>
      </c>
      <c r="L253" s="32">
        <v>351</v>
      </c>
      <c r="M253" s="32">
        <v>8.3571428571428577</v>
      </c>
      <c r="N253" s="32">
        <f t="shared" si="6"/>
        <v>1176</v>
      </c>
      <c r="O253" s="32">
        <f t="shared" si="7"/>
        <v>8.2237762237762233</v>
      </c>
      <c r="P253" s="32">
        <v>3.3504273504273505</v>
      </c>
      <c r="Q253" s="33">
        <v>0.98404159942621472</v>
      </c>
    </row>
    <row r="254" spans="1:17" x14ac:dyDescent="0.25">
      <c r="A254" s="130"/>
      <c r="B254" s="1" t="s">
        <v>163</v>
      </c>
      <c r="C254" s="1">
        <v>80</v>
      </c>
      <c r="D254" s="29">
        <v>1350</v>
      </c>
      <c r="E254" s="30">
        <v>11.6</v>
      </c>
      <c r="F254" s="30">
        <v>3.4</v>
      </c>
      <c r="G254" s="36">
        <v>0.35</v>
      </c>
      <c r="H254" s="1" t="s">
        <v>205</v>
      </c>
      <c r="I254" s="29">
        <v>50</v>
      </c>
      <c r="J254" s="29">
        <v>25</v>
      </c>
      <c r="K254" s="1">
        <v>2</v>
      </c>
      <c r="L254" s="32">
        <v>351</v>
      </c>
      <c r="M254" s="32">
        <v>8.3571428571428577</v>
      </c>
      <c r="N254" s="32">
        <f t="shared" si="6"/>
        <v>1287</v>
      </c>
      <c r="O254" s="32">
        <f t="shared" si="7"/>
        <v>37.852941176470587</v>
      </c>
      <c r="P254" s="32">
        <v>3.6666666666666665</v>
      </c>
      <c r="Q254" s="33">
        <v>4.5294117647058822</v>
      </c>
    </row>
    <row r="255" spans="1:17" x14ac:dyDescent="0.25">
      <c r="A255" s="130"/>
      <c r="B255" s="1" t="s">
        <v>29</v>
      </c>
      <c r="C255" s="1">
        <v>80</v>
      </c>
      <c r="D255" s="29">
        <v>1350</v>
      </c>
      <c r="E255" s="30">
        <v>11.6</v>
      </c>
      <c r="F255" s="30">
        <v>3.4</v>
      </c>
      <c r="G255" s="36">
        <v>0.05</v>
      </c>
      <c r="H255" s="1" t="s">
        <v>205</v>
      </c>
      <c r="I255" s="29">
        <v>50</v>
      </c>
      <c r="J255" s="29">
        <v>25</v>
      </c>
      <c r="K255" s="1">
        <v>6</v>
      </c>
      <c r="L255" s="32">
        <v>299</v>
      </c>
      <c r="M255" s="32">
        <v>8.7941176470588243</v>
      </c>
      <c r="N255" s="32">
        <f t="shared" si="6"/>
        <v>397</v>
      </c>
      <c r="O255" s="32">
        <f t="shared" si="7"/>
        <v>7.784313725490196</v>
      </c>
      <c r="P255" s="32">
        <v>1.3277591973244147</v>
      </c>
      <c r="Q255" s="33">
        <v>0.88517279821627637</v>
      </c>
    </row>
    <row r="256" spans="1:17" x14ac:dyDescent="0.25">
      <c r="A256" s="130"/>
      <c r="B256" s="1" t="s">
        <v>29</v>
      </c>
      <c r="C256" s="1">
        <v>80</v>
      </c>
      <c r="D256" s="29">
        <v>1350</v>
      </c>
      <c r="E256" s="30">
        <v>11.6</v>
      </c>
      <c r="F256" s="30">
        <v>3.4</v>
      </c>
      <c r="G256" s="36">
        <v>0.1</v>
      </c>
      <c r="H256" s="1" t="s">
        <v>205</v>
      </c>
      <c r="I256" s="29">
        <v>50</v>
      </c>
      <c r="J256" s="29">
        <v>25</v>
      </c>
      <c r="K256" s="1">
        <v>6</v>
      </c>
      <c r="L256" s="32">
        <v>299</v>
      </c>
      <c r="M256" s="32">
        <v>8.7941176470588243</v>
      </c>
      <c r="N256" s="32">
        <f t="shared" si="6"/>
        <v>433</v>
      </c>
      <c r="O256" s="32">
        <f t="shared" si="7"/>
        <v>7.7321428571428568</v>
      </c>
      <c r="P256" s="32">
        <v>1.4481605351170568</v>
      </c>
      <c r="Q256" s="33">
        <v>0.8792403248924987</v>
      </c>
    </row>
    <row r="257" spans="1:17" x14ac:dyDescent="0.25">
      <c r="A257" s="130"/>
      <c r="B257" s="1" t="s">
        <v>163</v>
      </c>
      <c r="C257" s="1">
        <v>80</v>
      </c>
      <c r="D257" s="29">
        <v>1350</v>
      </c>
      <c r="E257" s="30">
        <v>11.6</v>
      </c>
      <c r="F257" s="30">
        <v>3.4</v>
      </c>
      <c r="G257" s="36">
        <v>0.15</v>
      </c>
      <c r="H257" s="1" t="s">
        <v>205</v>
      </c>
      <c r="I257" s="29">
        <v>50</v>
      </c>
      <c r="J257" s="29">
        <v>25</v>
      </c>
      <c r="K257" s="1">
        <v>6</v>
      </c>
      <c r="L257" s="32">
        <v>299</v>
      </c>
      <c r="M257" s="32">
        <v>8.7941176470588243</v>
      </c>
      <c r="N257" s="32">
        <f t="shared" si="6"/>
        <v>508</v>
      </c>
      <c r="O257" s="32">
        <f t="shared" si="7"/>
        <v>5.4042553191489358</v>
      </c>
      <c r="P257" s="32">
        <v>1.6989966555183946</v>
      </c>
      <c r="Q257" s="33">
        <v>0.6145307051875043</v>
      </c>
    </row>
    <row r="258" spans="1:17" x14ac:dyDescent="0.25">
      <c r="A258" s="130"/>
      <c r="B258" s="1" t="s">
        <v>163</v>
      </c>
      <c r="C258" s="1">
        <v>80</v>
      </c>
      <c r="D258" s="29">
        <v>1350</v>
      </c>
      <c r="E258" s="30">
        <v>11.6</v>
      </c>
      <c r="F258" s="30">
        <v>3.4</v>
      </c>
      <c r="G258" s="36">
        <v>0.2</v>
      </c>
      <c r="H258" s="1" t="s">
        <v>205</v>
      </c>
      <c r="I258" s="29">
        <v>50</v>
      </c>
      <c r="J258" s="29">
        <v>25</v>
      </c>
      <c r="K258" s="1">
        <v>6</v>
      </c>
      <c r="L258" s="32">
        <v>299</v>
      </c>
      <c r="M258" s="32">
        <v>8.7941176470588243</v>
      </c>
      <c r="N258" s="32">
        <f t="shared" si="6"/>
        <v>843</v>
      </c>
      <c r="O258" s="32">
        <f t="shared" si="7"/>
        <v>6.5348837209302326</v>
      </c>
      <c r="P258" s="32">
        <v>2.8193979933110369</v>
      </c>
      <c r="Q258" s="33">
        <v>0.7430971455238391</v>
      </c>
    </row>
    <row r="259" spans="1:17" x14ac:dyDescent="0.25">
      <c r="A259" s="130"/>
      <c r="B259" s="1" t="s">
        <v>163</v>
      </c>
      <c r="C259" s="1">
        <v>80</v>
      </c>
      <c r="D259" s="29">
        <v>1350</v>
      </c>
      <c r="E259" s="30">
        <v>11.6</v>
      </c>
      <c r="F259" s="30">
        <v>3.4</v>
      </c>
      <c r="G259" s="36">
        <v>0.25</v>
      </c>
      <c r="H259" s="1" t="s">
        <v>205</v>
      </c>
      <c r="I259" s="29">
        <v>50</v>
      </c>
      <c r="J259" s="29">
        <v>25</v>
      </c>
      <c r="K259" s="1">
        <v>6</v>
      </c>
      <c r="L259" s="32">
        <v>299</v>
      </c>
      <c r="M259" s="32">
        <v>8.7941176470588243</v>
      </c>
      <c r="N259" s="32">
        <f t="shared" ref="N259:N322" si="8">L259*P259</f>
        <v>1129</v>
      </c>
      <c r="O259" s="32">
        <f t="shared" ref="O259:O322" si="9">M259*Q259</f>
        <v>8.2408759124087592</v>
      </c>
      <c r="P259" s="32">
        <v>3.7759197324414715</v>
      </c>
      <c r="Q259" s="33">
        <v>0.93708956863510962</v>
      </c>
    </row>
    <row r="260" spans="1:17" x14ac:dyDescent="0.25">
      <c r="A260" s="130"/>
      <c r="B260" s="1" t="s">
        <v>163</v>
      </c>
      <c r="C260" s="1">
        <v>80</v>
      </c>
      <c r="D260" s="29">
        <v>1350</v>
      </c>
      <c r="E260" s="30">
        <v>11.6</v>
      </c>
      <c r="F260" s="30">
        <v>3.4</v>
      </c>
      <c r="G260" s="36">
        <v>0.3</v>
      </c>
      <c r="H260" s="1" t="s">
        <v>205</v>
      </c>
      <c r="I260" s="29">
        <v>50</v>
      </c>
      <c r="J260" s="29">
        <v>25</v>
      </c>
      <c r="K260" s="1">
        <v>6</v>
      </c>
      <c r="L260" s="32">
        <v>299</v>
      </c>
      <c r="M260" s="32">
        <v>8.7941176470588243</v>
      </c>
      <c r="N260" s="32">
        <f t="shared" si="8"/>
        <v>1220</v>
      </c>
      <c r="O260" s="32">
        <f t="shared" si="9"/>
        <v>8.591549295774648</v>
      </c>
      <c r="P260" s="32">
        <v>4.080267558528428</v>
      </c>
      <c r="Q260" s="33">
        <v>0.97696547176032777</v>
      </c>
    </row>
    <row r="261" spans="1:17" x14ac:dyDescent="0.25">
      <c r="A261" s="132"/>
      <c r="B261" s="1" t="s">
        <v>163</v>
      </c>
      <c r="C261" s="1">
        <v>80</v>
      </c>
      <c r="D261" s="29">
        <v>1350</v>
      </c>
      <c r="E261" s="30">
        <v>11.6</v>
      </c>
      <c r="F261" s="30">
        <v>3.4</v>
      </c>
      <c r="G261" s="36">
        <v>0.35</v>
      </c>
      <c r="H261" s="1" t="s">
        <v>205</v>
      </c>
      <c r="I261" s="29">
        <v>50</v>
      </c>
      <c r="J261" s="29">
        <v>25</v>
      </c>
      <c r="K261" s="1">
        <v>6</v>
      </c>
      <c r="L261" s="32">
        <v>299</v>
      </c>
      <c r="M261" s="32"/>
      <c r="N261" s="32">
        <f t="shared" si="8"/>
        <v>1293</v>
      </c>
      <c r="O261" s="32">
        <f t="shared" si="9"/>
        <v>0</v>
      </c>
      <c r="P261" s="32">
        <v>4.3244147157190636</v>
      </c>
      <c r="Q261" s="33"/>
    </row>
    <row r="262" spans="1:17" x14ac:dyDescent="0.25">
      <c r="A262" s="129" t="s">
        <v>206</v>
      </c>
      <c r="B262" s="1" t="s">
        <v>165</v>
      </c>
      <c r="C262" s="1">
        <v>2500</v>
      </c>
      <c r="D262" s="29"/>
      <c r="E262" s="30">
        <v>14.6</v>
      </c>
      <c r="F262" s="30">
        <v>3</v>
      </c>
      <c r="G262" s="36">
        <v>0.1</v>
      </c>
      <c r="H262" s="1" t="s">
        <v>207</v>
      </c>
      <c r="I262" s="29">
        <v>70</v>
      </c>
      <c r="J262" s="29">
        <v>35</v>
      </c>
      <c r="K262" s="1">
        <v>4</v>
      </c>
      <c r="L262" s="32">
        <v>20.6</v>
      </c>
      <c r="M262" s="32">
        <v>32.698412698412703</v>
      </c>
      <c r="N262" s="32">
        <f t="shared" si="8"/>
        <v>109.7</v>
      </c>
      <c r="O262" s="32">
        <f t="shared" si="9"/>
        <v>31.342857142857145</v>
      </c>
      <c r="P262" s="32">
        <v>5.325242718446602</v>
      </c>
      <c r="Q262" s="33">
        <v>0.95854368932038825</v>
      </c>
    </row>
    <row r="263" spans="1:17" x14ac:dyDescent="0.25">
      <c r="A263" s="130"/>
      <c r="B263" s="1" t="s">
        <v>165</v>
      </c>
      <c r="C263" s="1">
        <v>2500</v>
      </c>
      <c r="D263" s="29"/>
      <c r="E263" s="30">
        <v>14.6</v>
      </c>
      <c r="F263" s="30">
        <v>3</v>
      </c>
      <c r="G263" s="36">
        <v>0.2</v>
      </c>
      <c r="H263" s="1" t="s">
        <v>207</v>
      </c>
      <c r="I263" s="29">
        <v>70</v>
      </c>
      <c r="J263" s="29">
        <v>35</v>
      </c>
      <c r="K263" s="1">
        <v>4</v>
      </c>
      <c r="L263" s="32">
        <v>20.6</v>
      </c>
      <c r="M263" s="32">
        <v>32.698412698412703</v>
      </c>
      <c r="N263" s="32">
        <f t="shared" si="8"/>
        <v>257.5</v>
      </c>
      <c r="O263" s="32">
        <f t="shared" si="9"/>
        <v>31.024096385542165</v>
      </c>
      <c r="P263" s="32">
        <v>12.5</v>
      </c>
      <c r="Q263" s="33">
        <v>0.94879518072289137</v>
      </c>
    </row>
    <row r="264" spans="1:17" x14ac:dyDescent="0.25">
      <c r="A264" s="132"/>
      <c r="B264" s="1" t="s">
        <v>165</v>
      </c>
      <c r="C264" s="1">
        <v>2500</v>
      </c>
      <c r="D264" s="29"/>
      <c r="E264" s="30">
        <v>14.6</v>
      </c>
      <c r="F264" s="30">
        <v>3</v>
      </c>
      <c r="G264" s="36">
        <v>0.3</v>
      </c>
      <c r="H264" s="1" t="s">
        <v>207</v>
      </c>
      <c r="I264" s="29">
        <v>70</v>
      </c>
      <c r="J264" s="29">
        <v>35</v>
      </c>
      <c r="K264" s="1">
        <v>4</v>
      </c>
      <c r="L264" s="32">
        <v>20.6</v>
      </c>
      <c r="M264" s="32">
        <v>32.698412698412703</v>
      </c>
      <c r="N264" s="32">
        <f t="shared" si="8"/>
        <v>73.05</v>
      </c>
      <c r="O264" s="32">
        <f t="shared" si="9"/>
        <v>30.4375</v>
      </c>
      <c r="P264" s="32">
        <v>3.5461165048543686</v>
      </c>
      <c r="Q264" s="33">
        <v>0.9308555825242717</v>
      </c>
    </row>
    <row r="265" spans="1:17" x14ac:dyDescent="0.25">
      <c r="A265" s="129" t="s">
        <v>208</v>
      </c>
      <c r="B265" s="1" t="s">
        <v>29</v>
      </c>
      <c r="C265" s="1">
        <v>80</v>
      </c>
      <c r="D265" s="29">
        <v>1350</v>
      </c>
      <c r="E265" s="30">
        <v>11.6</v>
      </c>
      <c r="F265" s="30">
        <v>3.4</v>
      </c>
      <c r="G265" s="36">
        <v>7.0000000000000007E-2</v>
      </c>
      <c r="H265" s="1" t="s">
        <v>209</v>
      </c>
      <c r="I265" s="29"/>
      <c r="J265" s="29">
        <v>35</v>
      </c>
      <c r="K265" s="1">
        <v>1</v>
      </c>
      <c r="L265" s="32">
        <v>285</v>
      </c>
      <c r="M265" s="32">
        <v>35.625</v>
      </c>
      <c r="N265" s="32">
        <f t="shared" si="8"/>
        <v>560</v>
      </c>
      <c r="O265" s="32">
        <f t="shared" si="9"/>
        <v>26.666666666666668</v>
      </c>
      <c r="P265" s="32">
        <v>1.9649122807017543</v>
      </c>
      <c r="Q265" s="33">
        <v>0.7485380116959065</v>
      </c>
    </row>
    <row r="266" spans="1:17" x14ac:dyDescent="0.25">
      <c r="A266" s="130"/>
      <c r="B266" s="1" t="s">
        <v>29</v>
      </c>
      <c r="C266" s="1">
        <v>80</v>
      </c>
      <c r="D266" s="29">
        <v>1350</v>
      </c>
      <c r="E266" s="30">
        <v>11.6</v>
      </c>
      <c r="F266" s="30">
        <v>3.4</v>
      </c>
      <c r="G266" s="36">
        <v>0.2</v>
      </c>
      <c r="H266" s="1" t="s">
        <v>209</v>
      </c>
      <c r="I266" s="29"/>
      <c r="J266" s="29">
        <v>35</v>
      </c>
      <c r="K266" s="1">
        <v>1</v>
      </c>
      <c r="L266" s="32">
        <v>285</v>
      </c>
      <c r="M266" s="32">
        <v>35.625</v>
      </c>
      <c r="N266" s="32">
        <f t="shared" si="8"/>
        <v>896</v>
      </c>
      <c r="O266" s="32">
        <f t="shared" si="9"/>
        <v>21.333333333333332</v>
      </c>
      <c r="P266" s="32">
        <v>3.143859649122807</v>
      </c>
      <c r="Q266" s="33">
        <v>0.59883040935672516</v>
      </c>
    </row>
    <row r="267" spans="1:17" x14ac:dyDescent="0.25">
      <c r="A267" s="130"/>
      <c r="B267" s="1" t="s">
        <v>29</v>
      </c>
      <c r="C267" s="1">
        <v>80</v>
      </c>
      <c r="D267" s="29">
        <v>1350</v>
      </c>
      <c r="E267" s="30">
        <v>11.6</v>
      </c>
      <c r="F267" s="30">
        <v>3.4</v>
      </c>
      <c r="G267" s="36">
        <v>0.3</v>
      </c>
      <c r="H267" s="1" t="s">
        <v>210</v>
      </c>
      <c r="I267" s="29"/>
      <c r="J267" s="29">
        <v>35</v>
      </c>
      <c r="K267" s="1">
        <v>1</v>
      </c>
      <c r="L267" s="32">
        <v>285</v>
      </c>
      <c r="M267" s="32">
        <v>35.625</v>
      </c>
      <c r="N267" s="32">
        <f t="shared" si="8"/>
        <v>1437</v>
      </c>
      <c r="O267" s="32">
        <f t="shared" si="9"/>
        <v>15.619565217391305</v>
      </c>
      <c r="P267" s="32">
        <v>5.0421052631578949</v>
      </c>
      <c r="Q267" s="33">
        <v>0.43844393592677344</v>
      </c>
    </row>
    <row r="268" spans="1:17" x14ac:dyDescent="0.25">
      <c r="A268" s="130"/>
      <c r="B268" s="1" t="s">
        <v>29</v>
      </c>
      <c r="C268" s="1">
        <v>80</v>
      </c>
      <c r="D268" s="29">
        <v>1350</v>
      </c>
      <c r="E268" s="30">
        <v>11.6</v>
      </c>
      <c r="F268" s="30">
        <v>3.4</v>
      </c>
      <c r="G268" s="36">
        <v>7.0000000000000007E-2</v>
      </c>
      <c r="H268" s="1" t="s">
        <v>210</v>
      </c>
      <c r="I268" s="29"/>
      <c r="J268" s="29">
        <v>35</v>
      </c>
      <c r="K268" s="1">
        <v>1</v>
      </c>
      <c r="L268" s="32">
        <v>285</v>
      </c>
      <c r="M268" s="32">
        <v>35.625</v>
      </c>
      <c r="N268" s="32">
        <f t="shared" si="8"/>
        <v>380</v>
      </c>
      <c r="O268" s="32">
        <f t="shared" si="9"/>
        <v>25.333333333333329</v>
      </c>
      <c r="P268" s="32">
        <v>1.3333333333333333</v>
      </c>
      <c r="Q268" s="33">
        <v>0.71111111111111103</v>
      </c>
    </row>
    <row r="269" spans="1:17" x14ac:dyDescent="0.25">
      <c r="A269" s="130"/>
      <c r="B269" s="1" t="s">
        <v>29</v>
      </c>
      <c r="C269" s="1">
        <v>80</v>
      </c>
      <c r="D269" s="29">
        <v>1350</v>
      </c>
      <c r="E269" s="30">
        <v>11.6</v>
      </c>
      <c r="F269" s="30">
        <v>3.4</v>
      </c>
      <c r="G269" s="36">
        <v>0.2</v>
      </c>
      <c r="H269" s="1" t="s">
        <v>210</v>
      </c>
      <c r="I269" s="29"/>
      <c r="J269" s="29">
        <v>35</v>
      </c>
      <c r="K269" s="1">
        <v>1</v>
      </c>
      <c r="L269" s="32">
        <v>285</v>
      </c>
      <c r="M269" s="32">
        <v>35.625</v>
      </c>
      <c r="N269" s="32">
        <f t="shared" si="8"/>
        <v>702</v>
      </c>
      <c r="O269" s="32">
        <f t="shared" si="9"/>
        <v>23.4</v>
      </c>
      <c r="P269" s="32">
        <v>2.4631578947368422</v>
      </c>
      <c r="Q269" s="33">
        <v>0.65684210526315789</v>
      </c>
    </row>
    <row r="270" spans="1:17" x14ac:dyDescent="0.25">
      <c r="A270" s="132"/>
      <c r="B270" s="1" t="s">
        <v>29</v>
      </c>
      <c r="C270" s="1">
        <v>80</v>
      </c>
      <c r="D270" s="29">
        <v>1350</v>
      </c>
      <c r="E270" s="30">
        <v>11.6</v>
      </c>
      <c r="F270" s="30">
        <v>3.4</v>
      </c>
      <c r="G270" s="36">
        <v>0.3</v>
      </c>
      <c r="H270" s="1" t="s">
        <v>210</v>
      </c>
      <c r="I270" s="29"/>
      <c r="J270" s="29">
        <v>35</v>
      </c>
      <c r="K270" s="1">
        <v>1</v>
      </c>
      <c r="L270" s="32">
        <v>285</v>
      </c>
      <c r="M270" s="32">
        <v>35.625</v>
      </c>
      <c r="N270" s="32">
        <f t="shared" si="8"/>
        <v>1056</v>
      </c>
      <c r="O270" s="32">
        <f t="shared" si="9"/>
        <v>20.307692307692307</v>
      </c>
      <c r="P270" s="32">
        <v>3.7052631578947368</v>
      </c>
      <c r="Q270" s="33">
        <v>0.57004048582995948</v>
      </c>
    </row>
    <row r="271" spans="1:17" x14ac:dyDescent="0.25">
      <c r="A271" s="129" t="s">
        <v>211</v>
      </c>
      <c r="B271" s="1" t="s">
        <v>29</v>
      </c>
      <c r="C271" s="1">
        <v>80</v>
      </c>
      <c r="D271" s="29">
        <v>1350</v>
      </c>
      <c r="E271" s="30">
        <v>11.6</v>
      </c>
      <c r="F271" s="30">
        <v>3.4</v>
      </c>
      <c r="G271" s="36">
        <v>1</v>
      </c>
      <c r="H271" s="139" t="s">
        <v>212</v>
      </c>
      <c r="I271" s="29">
        <v>70</v>
      </c>
      <c r="J271" s="29">
        <v>35</v>
      </c>
      <c r="K271" s="1">
        <v>3.5</v>
      </c>
      <c r="L271" s="32">
        <v>468.5</v>
      </c>
      <c r="M271" s="32">
        <v>15.616666666666667</v>
      </c>
      <c r="N271" s="32">
        <f t="shared" si="8"/>
        <v>1192</v>
      </c>
      <c r="O271" s="32">
        <f t="shared" si="9"/>
        <v>2.7720930232558141</v>
      </c>
      <c r="P271" s="32">
        <v>2.544290288153682</v>
      </c>
      <c r="Q271" s="33">
        <v>0.17750862475490806</v>
      </c>
    </row>
    <row r="272" spans="1:17" x14ac:dyDescent="0.25">
      <c r="A272" s="130"/>
      <c r="B272" s="1" t="s">
        <v>29</v>
      </c>
      <c r="C272" s="1">
        <v>80</v>
      </c>
      <c r="D272" s="29">
        <v>1350</v>
      </c>
      <c r="E272" s="30">
        <v>11.6</v>
      </c>
      <c r="F272" s="30">
        <v>3.4</v>
      </c>
      <c r="G272" s="36">
        <v>0.33</v>
      </c>
      <c r="H272" s="140"/>
      <c r="I272" s="29">
        <v>70</v>
      </c>
      <c r="J272" s="29">
        <v>35</v>
      </c>
      <c r="K272" s="1">
        <v>3.5</v>
      </c>
      <c r="L272" s="32">
        <v>468.5</v>
      </c>
      <c r="M272" s="32">
        <v>15.616666666666667</v>
      </c>
      <c r="N272" s="32">
        <f t="shared" si="8"/>
        <v>1552.9</v>
      </c>
      <c r="O272" s="32">
        <f t="shared" si="9"/>
        <v>11.068424803991446</v>
      </c>
      <c r="P272" s="32">
        <v>3.3146211312700107</v>
      </c>
      <c r="Q272" s="33">
        <v>0.70875719129080761</v>
      </c>
    </row>
    <row r="273" spans="1:17" x14ac:dyDescent="0.25">
      <c r="A273" s="132"/>
      <c r="B273" s="1" t="s">
        <v>29</v>
      </c>
      <c r="C273" s="1">
        <v>80</v>
      </c>
      <c r="D273" s="29">
        <v>1350</v>
      </c>
      <c r="E273" s="30">
        <v>11.6</v>
      </c>
      <c r="F273" s="30">
        <v>3.4</v>
      </c>
      <c r="G273" s="36">
        <v>0.33</v>
      </c>
      <c r="H273" s="141"/>
      <c r="I273" s="29">
        <v>70</v>
      </c>
      <c r="J273" s="29">
        <v>35</v>
      </c>
      <c r="K273" s="1">
        <v>3.5</v>
      </c>
      <c r="L273" s="32">
        <v>468.5</v>
      </c>
      <c r="M273" s="32">
        <v>15.616666666666667</v>
      </c>
      <c r="N273" s="32">
        <f t="shared" si="8"/>
        <v>23.7</v>
      </c>
      <c r="O273" s="32">
        <f t="shared" si="9"/>
        <v>16.928571428571431</v>
      </c>
      <c r="P273" s="32">
        <v>5.0586979722518674E-2</v>
      </c>
      <c r="Q273" s="33">
        <v>1.084006708339686</v>
      </c>
    </row>
    <row r="274" spans="1:17" x14ac:dyDescent="0.25">
      <c r="A274" s="129" t="s">
        <v>213</v>
      </c>
      <c r="B274" s="1" t="s">
        <v>28</v>
      </c>
      <c r="C274" s="1">
        <v>55</v>
      </c>
      <c r="D274" s="29">
        <v>350</v>
      </c>
      <c r="E274" s="30">
        <v>7.5</v>
      </c>
      <c r="F274" s="30">
        <v>3</v>
      </c>
      <c r="G274" s="36">
        <v>0.1</v>
      </c>
      <c r="H274" s="1" t="s">
        <v>35</v>
      </c>
      <c r="I274" s="29">
        <v>100</v>
      </c>
      <c r="J274" s="29">
        <v>35</v>
      </c>
      <c r="K274" s="1">
        <v>5</v>
      </c>
      <c r="L274" s="32">
        <v>105</v>
      </c>
      <c r="M274" s="32">
        <v>23</v>
      </c>
      <c r="N274" s="32">
        <f t="shared" si="8"/>
        <v>115.00000000000001</v>
      </c>
      <c r="O274" s="32">
        <f t="shared" si="9"/>
        <v>25.000000000000004</v>
      </c>
      <c r="P274" s="32">
        <v>1.0952380952380953</v>
      </c>
      <c r="Q274" s="33">
        <v>1.0869565217391306</v>
      </c>
    </row>
    <row r="275" spans="1:17" x14ac:dyDescent="0.25">
      <c r="A275" s="130"/>
      <c r="B275" s="1" t="s">
        <v>28</v>
      </c>
      <c r="C275" s="1">
        <v>55</v>
      </c>
      <c r="D275" s="29">
        <v>350</v>
      </c>
      <c r="E275" s="30">
        <v>7.5</v>
      </c>
      <c r="F275" s="30">
        <v>3</v>
      </c>
      <c r="G275" s="36">
        <v>0.17</v>
      </c>
      <c r="H275" s="1" t="s">
        <v>35</v>
      </c>
      <c r="I275" s="29">
        <v>100</v>
      </c>
      <c r="J275" s="29">
        <v>35</v>
      </c>
      <c r="K275" s="1">
        <v>5</v>
      </c>
      <c r="L275" s="32">
        <v>105</v>
      </c>
      <c r="M275" s="32">
        <v>23</v>
      </c>
      <c r="N275" s="32">
        <f t="shared" si="8"/>
        <v>125</v>
      </c>
      <c r="O275" s="32">
        <f t="shared" si="9"/>
        <v>29.761904761904759</v>
      </c>
      <c r="P275" s="32">
        <v>1.1904761904761905</v>
      </c>
      <c r="Q275" s="33">
        <v>1.2939958592132503</v>
      </c>
    </row>
    <row r="276" spans="1:17" x14ac:dyDescent="0.25">
      <c r="A276" s="130"/>
      <c r="B276" s="1" t="s">
        <v>28</v>
      </c>
      <c r="C276" s="1">
        <v>55</v>
      </c>
      <c r="D276" s="29">
        <v>350</v>
      </c>
      <c r="E276" s="30">
        <v>7.5</v>
      </c>
      <c r="F276" s="30">
        <v>3</v>
      </c>
      <c r="G276" s="36">
        <v>0.28000000000000003</v>
      </c>
      <c r="H276" s="1" t="s">
        <v>35</v>
      </c>
      <c r="I276" s="29">
        <v>100</v>
      </c>
      <c r="J276" s="29">
        <v>35</v>
      </c>
      <c r="K276" s="1">
        <v>5</v>
      </c>
      <c r="L276" s="32">
        <v>105</v>
      </c>
      <c r="M276" s="32">
        <v>23</v>
      </c>
      <c r="N276" s="32">
        <f t="shared" si="8"/>
        <v>135</v>
      </c>
      <c r="O276" s="32">
        <f t="shared" si="9"/>
        <v>36.486486486486484</v>
      </c>
      <c r="P276" s="32">
        <v>1.2857142857142858</v>
      </c>
      <c r="Q276" s="33">
        <v>1.5863689776733254</v>
      </c>
    </row>
    <row r="277" spans="1:17" x14ac:dyDescent="0.25">
      <c r="A277" s="130"/>
      <c r="B277" s="1" t="s">
        <v>28</v>
      </c>
      <c r="C277" s="1">
        <v>55</v>
      </c>
      <c r="D277" s="29">
        <v>350</v>
      </c>
      <c r="E277" s="30">
        <v>7.5</v>
      </c>
      <c r="F277" s="30">
        <v>3</v>
      </c>
      <c r="G277" s="36">
        <v>0.37</v>
      </c>
      <c r="H277" s="1" t="s">
        <v>35</v>
      </c>
      <c r="I277" s="29">
        <v>100</v>
      </c>
      <c r="J277" s="29">
        <v>35</v>
      </c>
      <c r="K277" s="1">
        <v>5</v>
      </c>
      <c r="L277" s="32">
        <v>105</v>
      </c>
      <c r="M277" s="32">
        <v>23</v>
      </c>
      <c r="N277" s="32">
        <f t="shared" si="8"/>
        <v>387</v>
      </c>
      <c r="O277" s="32">
        <f t="shared" si="9"/>
        <v>10</v>
      </c>
      <c r="P277" s="32">
        <v>3.6857142857142855</v>
      </c>
      <c r="Q277" s="33">
        <v>0.43478260869565216</v>
      </c>
    </row>
    <row r="278" spans="1:17" x14ac:dyDescent="0.25">
      <c r="A278" s="130"/>
      <c r="B278" s="1" t="s">
        <v>34</v>
      </c>
      <c r="C278" s="1">
        <v>55</v>
      </c>
      <c r="D278" s="29">
        <v>350</v>
      </c>
      <c r="E278" s="30">
        <v>7.5</v>
      </c>
      <c r="F278" s="30">
        <v>3</v>
      </c>
      <c r="G278" s="36">
        <v>0.09</v>
      </c>
      <c r="H278" s="1" t="s">
        <v>35</v>
      </c>
      <c r="I278" s="29">
        <v>100</v>
      </c>
      <c r="J278" s="29">
        <v>35</v>
      </c>
      <c r="K278" s="1">
        <v>5</v>
      </c>
      <c r="L278" s="32">
        <v>105</v>
      </c>
      <c r="M278" s="32">
        <v>23</v>
      </c>
      <c r="N278" s="32">
        <f t="shared" si="8"/>
        <v>150</v>
      </c>
      <c r="O278" s="32">
        <f t="shared" si="9"/>
        <v>32</v>
      </c>
      <c r="P278" s="32">
        <v>1.4285714285714286</v>
      </c>
      <c r="Q278" s="33">
        <v>1.3913043478260869</v>
      </c>
    </row>
    <row r="279" spans="1:17" x14ac:dyDescent="0.25">
      <c r="A279" s="130"/>
      <c r="B279" s="1" t="s">
        <v>34</v>
      </c>
      <c r="C279" s="1">
        <v>55</v>
      </c>
      <c r="D279" s="29">
        <v>350</v>
      </c>
      <c r="E279" s="30">
        <v>7.5</v>
      </c>
      <c r="F279" s="30">
        <v>3</v>
      </c>
      <c r="G279" s="36">
        <v>0.18</v>
      </c>
      <c r="H279" s="1" t="s">
        <v>35</v>
      </c>
      <c r="I279" s="29">
        <v>100</v>
      </c>
      <c r="J279" s="29">
        <v>35</v>
      </c>
      <c r="K279" s="1">
        <v>5</v>
      </c>
      <c r="L279" s="32">
        <v>105</v>
      </c>
      <c r="M279" s="32">
        <v>23</v>
      </c>
      <c r="N279" s="32">
        <f t="shared" si="8"/>
        <v>165</v>
      </c>
      <c r="O279" s="32">
        <f t="shared" si="9"/>
        <v>37</v>
      </c>
      <c r="P279" s="32">
        <v>1.5714285714285714</v>
      </c>
      <c r="Q279" s="33">
        <v>1.6086956521739131</v>
      </c>
    </row>
    <row r="280" spans="1:17" x14ac:dyDescent="0.25">
      <c r="A280" s="130"/>
      <c r="B280" s="1" t="s">
        <v>36</v>
      </c>
      <c r="C280" s="1">
        <v>55</v>
      </c>
      <c r="D280" s="29">
        <v>350</v>
      </c>
      <c r="E280" s="30">
        <v>7.5</v>
      </c>
      <c r="F280" s="30">
        <v>3</v>
      </c>
      <c r="G280" s="36">
        <v>0.3</v>
      </c>
      <c r="H280" s="1" t="s">
        <v>35</v>
      </c>
      <c r="I280" s="29">
        <v>100</v>
      </c>
      <c r="J280" s="29">
        <v>35</v>
      </c>
      <c r="K280" s="1">
        <v>5</v>
      </c>
      <c r="L280" s="32">
        <v>105</v>
      </c>
      <c r="M280" s="32">
        <v>23</v>
      </c>
      <c r="N280" s="32">
        <f t="shared" si="8"/>
        <v>214.99999999999997</v>
      </c>
      <c r="O280" s="32">
        <f t="shared" si="9"/>
        <v>56</v>
      </c>
      <c r="P280" s="32">
        <v>2.0476190476190474</v>
      </c>
      <c r="Q280" s="33">
        <v>2.4347826086956523</v>
      </c>
    </row>
    <row r="281" spans="1:17" x14ac:dyDescent="0.25">
      <c r="A281" s="132"/>
      <c r="B281" s="1" t="s">
        <v>36</v>
      </c>
      <c r="C281" s="1">
        <v>55</v>
      </c>
      <c r="D281" s="29">
        <v>350</v>
      </c>
      <c r="E281" s="30">
        <v>7.5</v>
      </c>
      <c r="F281" s="30">
        <v>3</v>
      </c>
      <c r="G281" s="36">
        <v>0.36</v>
      </c>
      <c r="H281" s="1" t="s">
        <v>35</v>
      </c>
      <c r="I281" s="29">
        <v>100</v>
      </c>
      <c r="J281" s="29">
        <v>35</v>
      </c>
      <c r="K281" s="1">
        <v>5</v>
      </c>
      <c r="L281" s="32">
        <v>105</v>
      </c>
      <c r="M281" s="32">
        <v>23</v>
      </c>
      <c r="N281" s="32">
        <f t="shared" si="8"/>
        <v>530</v>
      </c>
      <c r="O281" s="32">
        <f t="shared" si="9"/>
        <v>12</v>
      </c>
      <c r="P281" s="32">
        <v>5.0476190476190474</v>
      </c>
      <c r="Q281" s="33">
        <v>0.52173913043478259</v>
      </c>
    </row>
    <row r="282" spans="1:17" x14ac:dyDescent="0.25">
      <c r="A282" s="129" t="s">
        <v>214</v>
      </c>
      <c r="B282" s="28" t="s">
        <v>39</v>
      </c>
      <c r="C282" s="28">
        <v>125</v>
      </c>
      <c r="D282" s="29">
        <v>1365</v>
      </c>
      <c r="E282" s="30">
        <v>8.5</v>
      </c>
      <c r="F282" s="30">
        <v>8.5</v>
      </c>
      <c r="G282" s="31">
        <v>0.05</v>
      </c>
      <c r="H282" s="28" t="s">
        <v>215</v>
      </c>
      <c r="I282" s="28">
        <v>65</v>
      </c>
      <c r="J282" s="29">
        <v>30</v>
      </c>
      <c r="K282" s="28">
        <v>2</v>
      </c>
      <c r="L282" s="32">
        <v>98.74</v>
      </c>
      <c r="M282" s="32">
        <v>8.7226148409893991</v>
      </c>
      <c r="N282" s="32">
        <f t="shared" si="8"/>
        <v>107.32</v>
      </c>
      <c r="O282" s="32">
        <f t="shared" si="9"/>
        <v>11.8585635359116</v>
      </c>
      <c r="P282" s="32">
        <v>1.0868948754304233</v>
      </c>
      <c r="Q282" s="33">
        <v>1.3595193358975017</v>
      </c>
    </row>
    <row r="283" spans="1:17" x14ac:dyDescent="0.25">
      <c r="A283" s="130"/>
      <c r="B283" s="28" t="s">
        <v>39</v>
      </c>
      <c r="C283" s="28">
        <v>125</v>
      </c>
      <c r="D283" s="29">
        <v>1365</v>
      </c>
      <c r="E283" s="30">
        <v>8.5</v>
      </c>
      <c r="F283" s="30">
        <v>8.5</v>
      </c>
      <c r="G283" s="31">
        <v>0.1</v>
      </c>
      <c r="H283" s="28" t="s">
        <v>215</v>
      </c>
      <c r="I283" s="28">
        <v>65</v>
      </c>
      <c r="J283" s="29">
        <v>30</v>
      </c>
      <c r="K283" s="28">
        <v>2</v>
      </c>
      <c r="L283" s="32">
        <v>98.74</v>
      </c>
      <c r="M283" s="32">
        <v>8.7226148409893991</v>
      </c>
      <c r="N283" s="32">
        <f t="shared" si="8"/>
        <v>118.74</v>
      </c>
      <c r="O283" s="32">
        <f t="shared" si="9"/>
        <v>12.591728525980912</v>
      </c>
      <c r="P283" s="32">
        <v>1.202552157180474</v>
      </c>
      <c r="Q283" s="33">
        <v>1.4435726849716826</v>
      </c>
    </row>
    <row r="284" spans="1:17" x14ac:dyDescent="0.25">
      <c r="A284" s="130"/>
      <c r="B284" s="28" t="s">
        <v>39</v>
      </c>
      <c r="C284" s="28">
        <v>125</v>
      </c>
      <c r="D284" s="29">
        <v>1365</v>
      </c>
      <c r="E284" s="30">
        <v>8.5</v>
      </c>
      <c r="F284" s="30">
        <v>8.5</v>
      </c>
      <c r="G284" s="31">
        <v>0.15</v>
      </c>
      <c r="H284" s="28" t="s">
        <v>215</v>
      </c>
      <c r="I284" s="28">
        <v>65</v>
      </c>
      <c r="J284" s="29">
        <v>30</v>
      </c>
      <c r="K284" s="28">
        <v>2</v>
      </c>
      <c r="L284" s="32">
        <v>98.74</v>
      </c>
      <c r="M284" s="32">
        <v>8.7226148409893991</v>
      </c>
      <c r="N284" s="32">
        <f t="shared" si="8"/>
        <v>139.56</v>
      </c>
      <c r="O284" s="32">
        <f t="shared" si="9"/>
        <v>15.733934611048479</v>
      </c>
      <c r="P284" s="32">
        <v>1.4134089528053475</v>
      </c>
      <c r="Q284" s="33">
        <v>1.8038093963648854</v>
      </c>
    </row>
    <row r="285" spans="1:17" x14ac:dyDescent="0.25">
      <c r="A285" s="130"/>
      <c r="B285" s="28" t="s">
        <v>39</v>
      </c>
      <c r="C285" s="28">
        <v>125</v>
      </c>
      <c r="D285" s="29">
        <v>1365</v>
      </c>
      <c r="E285" s="30">
        <v>8.5</v>
      </c>
      <c r="F285" s="30">
        <v>8.5</v>
      </c>
      <c r="G285" s="31">
        <v>0.2</v>
      </c>
      <c r="H285" s="28" t="s">
        <v>215</v>
      </c>
      <c r="I285" s="28">
        <v>65</v>
      </c>
      <c r="J285" s="29">
        <v>30</v>
      </c>
      <c r="K285" s="28">
        <v>2</v>
      </c>
      <c r="L285" s="32">
        <v>98.74</v>
      </c>
      <c r="M285" s="32">
        <v>8.7226148409893991</v>
      </c>
      <c r="N285" s="32">
        <f t="shared" si="8"/>
        <v>164.78</v>
      </c>
      <c r="O285" s="32">
        <f t="shared" si="9"/>
        <v>18.473094170403588</v>
      </c>
      <c r="P285" s="32">
        <v>1.6688272230099253</v>
      </c>
      <c r="Q285" s="33">
        <v>2.1178390318915192</v>
      </c>
    </row>
    <row r="286" spans="1:17" x14ac:dyDescent="0.25">
      <c r="A286" s="130"/>
      <c r="B286" s="28" t="s">
        <v>39</v>
      </c>
      <c r="C286" s="28">
        <v>125</v>
      </c>
      <c r="D286" s="29">
        <v>1365</v>
      </c>
      <c r="E286" s="30">
        <v>8.5</v>
      </c>
      <c r="F286" s="30">
        <v>8.5</v>
      </c>
      <c r="G286" s="31">
        <v>0.25</v>
      </c>
      <c r="H286" s="28" t="s">
        <v>215</v>
      </c>
      <c r="I286" s="28">
        <v>65</v>
      </c>
      <c r="J286" s="29">
        <v>30</v>
      </c>
      <c r="K286" s="28">
        <v>2</v>
      </c>
      <c r="L286" s="32">
        <v>98.74</v>
      </c>
      <c r="M286" s="32">
        <v>8.7226148409893991</v>
      </c>
      <c r="N286" s="32">
        <f t="shared" si="8"/>
        <v>203.44</v>
      </c>
      <c r="O286" s="32">
        <f t="shared" si="9"/>
        <v>20.182539682539684</v>
      </c>
      <c r="P286" s="32">
        <v>2.0603605428397813</v>
      </c>
      <c r="Q286" s="33">
        <v>2.313817593744675</v>
      </c>
    </row>
    <row r="287" spans="1:17" x14ac:dyDescent="0.25">
      <c r="A287" s="132"/>
      <c r="B287" s="28" t="s">
        <v>39</v>
      </c>
      <c r="C287" s="28">
        <v>125</v>
      </c>
      <c r="D287" s="29">
        <v>1365</v>
      </c>
      <c r="E287" s="30">
        <v>8.5</v>
      </c>
      <c r="F287" s="30">
        <v>8.5</v>
      </c>
      <c r="G287" s="31">
        <v>0.3</v>
      </c>
      <c r="H287" s="28" t="s">
        <v>215</v>
      </c>
      <c r="I287" s="28">
        <v>65</v>
      </c>
      <c r="J287" s="29">
        <v>30</v>
      </c>
      <c r="K287" s="28">
        <v>2</v>
      </c>
      <c r="L287" s="32">
        <v>98.74</v>
      </c>
      <c r="M287" s="32">
        <v>8.7226148409893991</v>
      </c>
      <c r="N287" s="32">
        <f t="shared" si="8"/>
        <v>226.37</v>
      </c>
      <c r="O287" s="32">
        <f t="shared" si="9"/>
        <v>22.368577075098816</v>
      </c>
      <c r="P287" s="32">
        <v>2.2925865910471948</v>
      </c>
      <c r="Q287" s="33">
        <v>2.5644348034243327</v>
      </c>
    </row>
    <row r="288" spans="1:17" x14ac:dyDescent="0.25">
      <c r="A288" s="129" t="s">
        <v>216</v>
      </c>
      <c r="B288" s="28" t="s">
        <v>40</v>
      </c>
      <c r="C288" s="28">
        <v>125</v>
      </c>
      <c r="D288" s="29">
        <v>1365</v>
      </c>
      <c r="E288" s="30">
        <v>8.5</v>
      </c>
      <c r="F288" s="30">
        <v>8.5</v>
      </c>
      <c r="G288" s="31">
        <v>0.05</v>
      </c>
      <c r="H288" s="28" t="s">
        <v>217</v>
      </c>
      <c r="I288" s="28"/>
      <c r="J288" s="29">
        <v>25</v>
      </c>
      <c r="K288" s="28">
        <v>0.5</v>
      </c>
      <c r="L288" s="32">
        <v>0.91500000000000004</v>
      </c>
      <c r="M288" s="32">
        <v>21.279069767441865</v>
      </c>
      <c r="N288" s="32">
        <f t="shared" si="8"/>
        <v>1.21</v>
      </c>
      <c r="O288" s="32">
        <f t="shared" si="9"/>
        <v>21.228070175438596</v>
      </c>
      <c r="P288" s="32">
        <v>1.3224043715846994</v>
      </c>
      <c r="Q288" s="33">
        <v>0.99760329786214152</v>
      </c>
    </row>
    <row r="289" spans="1:17" x14ac:dyDescent="0.25">
      <c r="A289" s="130"/>
      <c r="B289" s="28" t="s">
        <v>40</v>
      </c>
      <c r="C289" s="28">
        <v>125</v>
      </c>
      <c r="D289" s="29">
        <v>1365</v>
      </c>
      <c r="E289" s="30">
        <v>8.5</v>
      </c>
      <c r="F289" s="30">
        <v>8.5</v>
      </c>
      <c r="G289" s="31">
        <v>0.1</v>
      </c>
      <c r="H289" s="28" t="s">
        <v>217</v>
      </c>
      <c r="I289" s="28"/>
      <c r="J289" s="29">
        <v>25</v>
      </c>
      <c r="K289" s="28">
        <v>0.5</v>
      </c>
      <c r="L289" s="32">
        <v>0.91500000000000004</v>
      </c>
      <c r="M289" s="32">
        <v>21.279069767441865</v>
      </c>
      <c r="N289" s="32">
        <f t="shared" si="8"/>
        <v>1.5529999999999999</v>
      </c>
      <c r="O289" s="32">
        <f t="shared" si="9"/>
        <v>20.986486486486488</v>
      </c>
      <c r="P289" s="32">
        <v>1.6972677595628414</v>
      </c>
      <c r="Q289" s="33">
        <v>0.98625018461084024</v>
      </c>
    </row>
    <row r="290" spans="1:17" x14ac:dyDescent="0.25">
      <c r="A290" s="130"/>
      <c r="B290" s="28" t="s">
        <v>39</v>
      </c>
      <c r="C290" s="28">
        <v>125</v>
      </c>
      <c r="D290" s="29">
        <v>1365</v>
      </c>
      <c r="E290" s="30">
        <v>8.5</v>
      </c>
      <c r="F290" s="30">
        <v>8.5</v>
      </c>
      <c r="G290" s="31">
        <v>0.05</v>
      </c>
      <c r="H290" s="28" t="s">
        <v>217</v>
      </c>
      <c r="I290" s="28"/>
      <c r="J290" s="29">
        <v>25</v>
      </c>
      <c r="K290" s="28">
        <v>0.5</v>
      </c>
      <c r="L290" s="32">
        <v>0.91500000000000004</v>
      </c>
      <c r="M290" s="32">
        <v>21.279069767441865</v>
      </c>
      <c r="N290" s="32">
        <f t="shared" si="8"/>
        <v>1.107</v>
      </c>
      <c r="O290" s="32">
        <f t="shared" si="9"/>
        <v>23.0625</v>
      </c>
      <c r="P290" s="32">
        <v>1.2098360655737703</v>
      </c>
      <c r="Q290" s="33">
        <v>1.0838114754098358</v>
      </c>
    </row>
    <row r="291" spans="1:17" x14ac:dyDescent="0.25">
      <c r="A291" s="130"/>
      <c r="B291" s="28" t="s">
        <v>39</v>
      </c>
      <c r="C291" s="28">
        <v>125</v>
      </c>
      <c r="D291" s="29">
        <v>1365</v>
      </c>
      <c r="E291" s="30">
        <v>8.5</v>
      </c>
      <c r="F291" s="30">
        <v>8.5</v>
      </c>
      <c r="G291" s="31">
        <v>0.1</v>
      </c>
      <c r="H291" s="28" t="s">
        <v>217</v>
      </c>
      <c r="I291" s="28"/>
      <c r="J291" s="29">
        <v>25</v>
      </c>
      <c r="K291" s="28">
        <v>0.5</v>
      </c>
      <c r="L291" s="32">
        <v>0.91500000000000004</v>
      </c>
      <c r="M291" s="32">
        <v>21.279069767441865</v>
      </c>
      <c r="N291" s="32">
        <f t="shared" si="8"/>
        <v>1.4059999999999999</v>
      </c>
      <c r="O291" s="32">
        <f t="shared" si="9"/>
        <v>26.037037037037035</v>
      </c>
      <c r="P291" s="32">
        <v>1.5366120218579233</v>
      </c>
      <c r="Q291" s="33">
        <v>1.2235984618498277</v>
      </c>
    </row>
    <row r="292" spans="1:17" x14ac:dyDescent="0.25">
      <c r="A292" s="130"/>
      <c r="B292" s="28" t="s">
        <v>218</v>
      </c>
      <c r="C292" s="28">
        <v>100</v>
      </c>
      <c r="D292" s="29">
        <v>1232</v>
      </c>
      <c r="E292" s="30">
        <v>8.6</v>
      </c>
      <c r="F292" s="30">
        <v>8.6</v>
      </c>
      <c r="G292" s="31">
        <v>0.05</v>
      </c>
      <c r="H292" s="28" t="s">
        <v>217</v>
      </c>
      <c r="I292" s="28"/>
      <c r="J292" s="29">
        <v>25</v>
      </c>
      <c r="K292" s="28">
        <v>0.5</v>
      </c>
      <c r="L292" s="32">
        <v>0.91500000000000004</v>
      </c>
      <c r="M292" s="32">
        <v>21.279069767441865</v>
      </c>
      <c r="N292" s="32">
        <f t="shared" si="8"/>
        <v>1.0669999999999999</v>
      </c>
      <c r="O292" s="32">
        <f t="shared" si="9"/>
        <v>24.813953488372093</v>
      </c>
      <c r="P292" s="32">
        <v>1.166120218579235</v>
      </c>
      <c r="Q292" s="33">
        <v>1.1661202185792348</v>
      </c>
    </row>
    <row r="293" spans="1:17" x14ac:dyDescent="0.25">
      <c r="A293" s="130"/>
      <c r="B293" s="28" t="s">
        <v>218</v>
      </c>
      <c r="C293" s="28">
        <v>100</v>
      </c>
      <c r="D293" s="29">
        <v>1232</v>
      </c>
      <c r="E293" s="30">
        <v>8.6</v>
      </c>
      <c r="F293" s="30">
        <v>8.6</v>
      </c>
      <c r="G293" s="31">
        <v>0.1</v>
      </c>
      <c r="H293" s="28" t="s">
        <v>217</v>
      </c>
      <c r="I293" s="28"/>
      <c r="J293" s="29">
        <v>25</v>
      </c>
      <c r="K293" s="28">
        <v>0.5</v>
      </c>
      <c r="L293" s="32">
        <v>0.91500000000000004</v>
      </c>
      <c r="M293" s="32">
        <v>21.279069767441865</v>
      </c>
      <c r="N293" s="32">
        <f t="shared" si="8"/>
        <v>2.0019999999999998</v>
      </c>
      <c r="O293" s="32">
        <f t="shared" si="9"/>
        <v>41.708333333333329</v>
      </c>
      <c r="P293" s="32">
        <v>2.1879781420765023</v>
      </c>
      <c r="Q293" s="33">
        <v>1.9600637522768665</v>
      </c>
    </row>
    <row r="294" spans="1:17" x14ac:dyDescent="0.25">
      <c r="A294" s="130"/>
      <c r="B294" s="28" t="s">
        <v>218</v>
      </c>
      <c r="C294" s="28">
        <v>100</v>
      </c>
      <c r="D294" s="29">
        <v>1232</v>
      </c>
      <c r="E294" s="30">
        <v>8.6</v>
      </c>
      <c r="F294" s="30">
        <v>8.6</v>
      </c>
      <c r="G294" s="31">
        <v>0.15</v>
      </c>
      <c r="H294" s="28" t="s">
        <v>217</v>
      </c>
      <c r="I294" s="28"/>
      <c r="J294" s="29">
        <v>25</v>
      </c>
      <c r="K294" s="28">
        <v>0.5</v>
      </c>
      <c r="L294" s="32">
        <v>0.91500000000000004</v>
      </c>
      <c r="M294" s="32">
        <v>21.279069767441865</v>
      </c>
      <c r="N294" s="32">
        <f t="shared" si="8"/>
        <v>3.206</v>
      </c>
      <c r="O294" s="32">
        <f t="shared" si="9"/>
        <v>74.558139534883722</v>
      </c>
      <c r="P294" s="32">
        <v>3.5038251366120217</v>
      </c>
      <c r="Q294" s="33">
        <v>3.5038251366120212</v>
      </c>
    </row>
    <row r="295" spans="1:17" x14ac:dyDescent="0.25">
      <c r="A295" s="130"/>
      <c r="B295" s="28" t="s">
        <v>27</v>
      </c>
      <c r="C295" s="28">
        <v>27.5</v>
      </c>
      <c r="D295" s="29">
        <v>180</v>
      </c>
      <c r="E295" s="30">
        <v>5.2</v>
      </c>
      <c r="F295" s="30">
        <v>5.2</v>
      </c>
      <c r="G295" s="31">
        <v>0.05</v>
      </c>
      <c r="H295" s="28" t="s">
        <v>217</v>
      </c>
      <c r="I295" s="28"/>
      <c r="J295" s="29">
        <v>25</v>
      </c>
      <c r="K295" s="28">
        <v>0.5</v>
      </c>
      <c r="L295" s="32">
        <v>0.91500000000000004</v>
      </c>
      <c r="M295" s="32">
        <v>21.279069767441865</v>
      </c>
      <c r="N295" s="32">
        <f t="shared" si="8"/>
        <v>1.1259999999999999</v>
      </c>
      <c r="O295" s="32">
        <f t="shared" si="9"/>
        <v>25.022222222222222</v>
      </c>
      <c r="P295" s="32">
        <v>1.2306010928961746</v>
      </c>
      <c r="Q295" s="33">
        <v>1.1759077109896781</v>
      </c>
    </row>
    <row r="296" spans="1:17" x14ac:dyDescent="0.25">
      <c r="A296" s="130"/>
      <c r="B296" s="28" t="s">
        <v>27</v>
      </c>
      <c r="C296" s="28">
        <v>27.5</v>
      </c>
      <c r="D296" s="29">
        <v>180</v>
      </c>
      <c r="E296" s="30">
        <v>5.2</v>
      </c>
      <c r="F296" s="30">
        <v>5.2</v>
      </c>
      <c r="G296" s="31">
        <v>0.1</v>
      </c>
      <c r="H296" s="28" t="s">
        <v>217</v>
      </c>
      <c r="I296" s="28"/>
      <c r="J296" s="29">
        <v>25</v>
      </c>
      <c r="K296" s="28">
        <v>0.5</v>
      </c>
      <c r="L296" s="32">
        <v>0.91500000000000004</v>
      </c>
      <c r="M296" s="32">
        <v>21.279069767441865</v>
      </c>
      <c r="N296" s="32">
        <f t="shared" si="8"/>
        <v>1.6020000000000001</v>
      </c>
      <c r="O296" s="32">
        <f t="shared" si="9"/>
        <v>36.409090909090914</v>
      </c>
      <c r="P296" s="32">
        <v>1.7508196721311475</v>
      </c>
      <c r="Q296" s="33">
        <v>1.7110283159463486</v>
      </c>
    </row>
    <row r="297" spans="1:17" x14ac:dyDescent="0.25">
      <c r="A297" s="132"/>
      <c r="B297" s="28" t="s">
        <v>27</v>
      </c>
      <c r="C297" s="28">
        <v>27.5</v>
      </c>
      <c r="D297" s="29">
        <v>180</v>
      </c>
      <c r="E297" s="30">
        <v>5.2</v>
      </c>
      <c r="F297" s="30">
        <v>5.2</v>
      </c>
      <c r="G297" s="31">
        <v>0.15</v>
      </c>
      <c r="H297" s="28" t="s">
        <v>217</v>
      </c>
      <c r="I297" s="28"/>
      <c r="J297" s="29">
        <v>25</v>
      </c>
      <c r="K297" s="28">
        <v>0.5</v>
      </c>
      <c r="L297" s="32">
        <v>0.91500000000000004</v>
      </c>
      <c r="M297" s="32">
        <v>21.279069767441865</v>
      </c>
      <c r="N297" s="32">
        <f t="shared" si="8"/>
        <v>1.9870000000000003</v>
      </c>
      <c r="O297" s="32">
        <f t="shared" si="9"/>
        <v>45.159090909090914</v>
      </c>
      <c r="P297" s="32">
        <v>2.1715846994535521</v>
      </c>
      <c r="Q297" s="33">
        <v>2.1222305017386982</v>
      </c>
    </row>
    <row r="298" spans="1:17" x14ac:dyDescent="0.25">
      <c r="A298" s="129" t="s">
        <v>219</v>
      </c>
      <c r="B298" s="28" t="s">
        <v>40</v>
      </c>
      <c r="C298" s="28">
        <v>125</v>
      </c>
      <c r="D298" s="29">
        <v>1365</v>
      </c>
      <c r="E298" s="30">
        <v>8.5</v>
      </c>
      <c r="F298" s="30">
        <v>8.5</v>
      </c>
      <c r="G298" s="31">
        <v>0.1</v>
      </c>
      <c r="H298" s="28" t="s">
        <v>220</v>
      </c>
      <c r="I298" s="28"/>
      <c r="J298" s="29">
        <v>35</v>
      </c>
      <c r="K298" s="28">
        <v>11.2</v>
      </c>
      <c r="L298" s="32">
        <v>54.1</v>
      </c>
      <c r="M298" s="32">
        <v>18.033333333333335</v>
      </c>
      <c r="N298" s="32">
        <f t="shared" si="8"/>
        <v>61.4</v>
      </c>
      <c r="O298" s="32">
        <f t="shared" si="9"/>
        <v>15.743589743589743</v>
      </c>
      <c r="P298" s="32">
        <v>1.1349353049907578</v>
      </c>
      <c r="Q298" s="33">
        <v>0.87302715768519823</v>
      </c>
    </row>
    <row r="299" spans="1:17" x14ac:dyDescent="0.25">
      <c r="A299" s="130"/>
      <c r="B299" s="28" t="s">
        <v>40</v>
      </c>
      <c r="C299" s="28">
        <v>125</v>
      </c>
      <c r="D299" s="29">
        <v>1365</v>
      </c>
      <c r="E299" s="30">
        <v>8.5</v>
      </c>
      <c r="F299" s="30">
        <v>8.5</v>
      </c>
      <c r="G299" s="31">
        <v>0.15</v>
      </c>
      <c r="H299" s="28" t="s">
        <v>220</v>
      </c>
      <c r="I299" s="28"/>
      <c r="J299" s="29">
        <v>35</v>
      </c>
      <c r="K299" s="28">
        <v>11.2</v>
      </c>
      <c r="L299" s="32">
        <v>54.1</v>
      </c>
      <c r="M299" s="32">
        <v>18.033333333333335</v>
      </c>
      <c r="N299" s="32">
        <f t="shared" si="8"/>
        <v>71.099999999999994</v>
      </c>
      <c r="O299" s="32">
        <f t="shared" si="9"/>
        <v>15.127659574468083</v>
      </c>
      <c r="P299" s="32">
        <v>1.3142329020332715</v>
      </c>
      <c r="Q299" s="33">
        <v>0.83887206512762003</v>
      </c>
    </row>
    <row r="300" spans="1:17" x14ac:dyDescent="0.25">
      <c r="A300" s="130"/>
      <c r="B300" s="28" t="s">
        <v>39</v>
      </c>
      <c r="C300" s="28">
        <v>125</v>
      </c>
      <c r="D300" s="29">
        <v>1365</v>
      </c>
      <c r="E300" s="30">
        <v>8.5</v>
      </c>
      <c r="F300" s="30">
        <v>8.5</v>
      </c>
      <c r="G300" s="31">
        <v>0.1</v>
      </c>
      <c r="H300" s="28" t="s">
        <v>220</v>
      </c>
      <c r="I300" s="28"/>
      <c r="J300" s="29">
        <v>35</v>
      </c>
      <c r="K300" s="28">
        <v>11.2</v>
      </c>
      <c r="L300" s="32">
        <v>54.1</v>
      </c>
      <c r="M300" s="32">
        <v>18.033333333333335</v>
      </c>
      <c r="N300" s="32">
        <f t="shared" si="8"/>
        <v>47.1</v>
      </c>
      <c r="O300" s="32">
        <f t="shared" si="9"/>
        <v>78.5</v>
      </c>
      <c r="P300" s="32">
        <v>0.87060998151571167</v>
      </c>
      <c r="Q300" s="33">
        <v>4.3530499075785576</v>
      </c>
    </row>
    <row r="301" spans="1:17" x14ac:dyDescent="0.25">
      <c r="A301" s="130"/>
      <c r="B301" s="28" t="s">
        <v>39</v>
      </c>
      <c r="C301" s="28">
        <v>125</v>
      </c>
      <c r="D301" s="29">
        <v>1365</v>
      </c>
      <c r="E301" s="30">
        <v>8.5</v>
      </c>
      <c r="F301" s="30">
        <v>8.5</v>
      </c>
      <c r="G301" s="31">
        <v>0.15</v>
      </c>
      <c r="H301" s="28" t="s">
        <v>220</v>
      </c>
      <c r="I301" s="28"/>
      <c r="J301" s="29">
        <v>35</v>
      </c>
      <c r="K301" s="28">
        <v>11.2</v>
      </c>
      <c r="L301" s="32">
        <v>54.1</v>
      </c>
      <c r="M301" s="32">
        <v>18.033333333333335</v>
      </c>
      <c r="N301" s="32">
        <f t="shared" si="8"/>
        <v>46.7</v>
      </c>
      <c r="O301" s="32">
        <f t="shared" si="9"/>
        <v>58.375</v>
      </c>
      <c r="P301" s="32">
        <v>0.86321626617375236</v>
      </c>
      <c r="Q301" s="33">
        <v>3.2370609981515708</v>
      </c>
    </row>
    <row r="302" spans="1:17" x14ac:dyDescent="0.25">
      <c r="A302" s="132"/>
      <c r="B302" s="28" t="s">
        <v>39</v>
      </c>
      <c r="C302" s="28">
        <v>125</v>
      </c>
      <c r="D302" s="29">
        <v>1365</v>
      </c>
      <c r="E302" s="30">
        <v>8.5</v>
      </c>
      <c r="F302" s="30">
        <v>8.5</v>
      </c>
      <c r="G302" s="31">
        <v>0.2</v>
      </c>
      <c r="H302" s="28" t="s">
        <v>220</v>
      </c>
      <c r="I302" s="28"/>
      <c r="J302" s="29">
        <v>35</v>
      </c>
      <c r="K302" s="28">
        <v>11.2</v>
      </c>
      <c r="L302" s="32">
        <v>54.1</v>
      </c>
      <c r="M302" s="32">
        <v>18.033333333333335</v>
      </c>
      <c r="N302" s="32">
        <f t="shared" si="8"/>
        <v>44.3</v>
      </c>
      <c r="O302" s="32">
        <f t="shared" si="9"/>
        <v>27.687499999999996</v>
      </c>
      <c r="P302" s="32">
        <v>0.81885397412199623</v>
      </c>
      <c r="Q302" s="33">
        <v>1.5353512014787427</v>
      </c>
    </row>
    <row r="303" spans="1:17" x14ac:dyDescent="0.25">
      <c r="A303" s="129" t="s">
        <v>221</v>
      </c>
      <c r="B303" s="28" t="s">
        <v>222</v>
      </c>
      <c r="C303" s="28">
        <v>50</v>
      </c>
      <c r="D303" s="29">
        <v>951</v>
      </c>
      <c r="E303" s="30">
        <v>11</v>
      </c>
      <c r="F303" s="30">
        <v>6</v>
      </c>
      <c r="G303" s="31">
        <v>0.1</v>
      </c>
      <c r="H303" s="28" t="s">
        <v>223</v>
      </c>
      <c r="I303" s="28">
        <v>50</v>
      </c>
      <c r="J303" s="29">
        <v>35</v>
      </c>
      <c r="K303" s="28">
        <v>3</v>
      </c>
      <c r="L303" s="32">
        <v>165</v>
      </c>
      <c r="M303" s="32">
        <v>31.132075471698116</v>
      </c>
      <c r="N303" s="32">
        <f t="shared" si="8"/>
        <v>201.9</v>
      </c>
      <c r="O303" s="32">
        <f t="shared" si="9"/>
        <v>30.134328358208954</v>
      </c>
      <c r="P303" s="32">
        <v>1.2236363636363636</v>
      </c>
      <c r="Q303" s="33">
        <v>0.96795115332428749</v>
      </c>
    </row>
    <row r="304" spans="1:17" x14ac:dyDescent="0.25">
      <c r="A304" s="130"/>
      <c r="B304" s="28" t="s">
        <v>222</v>
      </c>
      <c r="C304" s="28">
        <v>50</v>
      </c>
      <c r="D304" s="29">
        <v>951</v>
      </c>
      <c r="E304" s="30">
        <v>11</v>
      </c>
      <c r="F304" s="30">
        <v>6</v>
      </c>
      <c r="G304" s="31">
        <v>0.2</v>
      </c>
      <c r="H304" s="28" t="s">
        <v>224</v>
      </c>
      <c r="I304" s="28">
        <v>50</v>
      </c>
      <c r="J304" s="29">
        <v>35</v>
      </c>
      <c r="K304" s="28">
        <v>3</v>
      </c>
      <c r="L304" s="32">
        <v>165</v>
      </c>
      <c r="M304" s="32">
        <v>31.132075471698116</v>
      </c>
      <c r="N304" s="32">
        <f t="shared" si="8"/>
        <v>252.5</v>
      </c>
      <c r="O304" s="32">
        <f t="shared" si="9"/>
        <v>31.562499999999996</v>
      </c>
      <c r="P304" s="32">
        <v>1.5303030303030303</v>
      </c>
      <c r="Q304" s="33">
        <v>1.0138257575757574</v>
      </c>
    </row>
    <row r="305" spans="1:17" x14ac:dyDescent="0.25">
      <c r="A305" s="130"/>
      <c r="B305" s="28" t="s">
        <v>225</v>
      </c>
      <c r="C305" s="28">
        <v>50</v>
      </c>
      <c r="D305" s="29">
        <v>951</v>
      </c>
      <c r="E305" s="30">
        <v>11</v>
      </c>
      <c r="F305" s="30">
        <v>6</v>
      </c>
      <c r="G305" s="31">
        <v>0.3</v>
      </c>
      <c r="H305" s="28" t="s">
        <v>224</v>
      </c>
      <c r="I305" s="28">
        <v>50</v>
      </c>
      <c r="J305" s="29">
        <v>35</v>
      </c>
      <c r="K305" s="28">
        <v>3</v>
      </c>
      <c r="L305" s="32">
        <v>165</v>
      </c>
      <c r="M305" s="32">
        <v>31.132075471698116</v>
      </c>
      <c r="N305" s="32">
        <f t="shared" si="8"/>
        <v>337.9</v>
      </c>
      <c r="O305" s="32">
        <f t="shared" si="9"/>
        <v>29.640350877192979</v>
      </c>
      <c r="P305" s="32">
        <v>2.0478787878787879</v>
      </c>
      <c r="Q305" s="33">
        <v>0.95208399787347142</v>
      </c>
    </row>
    <row r="306" spans="1:17" x14ac:dyDescent="0.25">
      <c r="A306" s="130"/>
      <c r="B306" s="28" t="s">
        <v>225</v>
      </c>
      <c r="C306" s="28">
        <v>50</v>
      </c>
      <c r="D306" s="29">
        <v>951</v>
      </c>
      <c r="E306" s="30">
        <v>11</v>
      </c>
      <c r="F306" s="30">
        <v>6</v>
      </c>
      <c r="G306" s="31">
        <v>0.4</v>
      </c>
      <c r="H306" s="28" t="s">
        <v>224</v>
      </c>
      <c r="I306" s="28">
        <v>50</v>
      </c>
      <c r="J306" s="29">
        <v>35</v>
      </c>
      <c r="K306" s="28">
        <v>3</v>
      </c>
      <c r="L306" s="32">
        <v>165</v>
      </c>
      <c r="M306" s="32">
        <v>31.132075471698116</v>
      </c>
      <c r="N306" s="32">
        <f t="shared" si="8"/>
        <v>400.5</v>
      </c>
      <c r="O306" s="32">
        <f t="shared" si="9"/>
        <v>29.666666666666668</v>
      </c>
      <c r="P306" s="32">
        <v>2.4272727272727272</v>
      </c>
      <c r="Q306" s="33">
        <v>0.95292929292929285</v>
      </c>
    </row>
    <row r="307" spans="1:17" x14ac:dyDescent="0.25">
      <c r="A307" s="132"/>
      <c r="B307" s="28" t="s">
        <v>225</v>
      </c>
      <c r="C307" s="28">
        <v>50</v>
      </c>
      <c r="D307" s="29">
        <v>951</v>
      </c>
      <c r="E307" s="30">
        <v>11</v>
      </c>
      <c r="F307" s="30">
        <v>6</v>
      </c>
      <c r="G307" s="31">
        <v>0.5</v>
      </c>
      <c r="H307" s="28" t="s">
        <v>224</v>
      </c>
      <c r="I307" s="28">
        <v>50</v>
      </c>
      <c r="J307" s="29">
        <v>35</v>
      </c>
      <c r="K307" s="28">
        <v>3</v>
      </c>
      <c r="L307" s="32">
        <v>165</v>
      </c>
      <c r="M307" s="32">
        <v>31.132075471698116</v>
      </c>
      <c r="N307" s="32">
        <f t="shared" si="8"/>
        <v>650</v>
      </c>
      <c r="O307" s="32">
        <f t="shared" si="9"/>
        <v>32.178217821782177</v>
      </c>
      <c r="P307" s="32">
        <v>3.9393939393939394</v>
      </c>
      <c r="Q307" s="33">
        <v>1.0336033603360335</v>
      </c>
    </row>
    <row r="308" spans="1:17" x14ac:dyDescent="0.25">
      <c r="A308" s="129" t="s">
        <v>226</v>
      </c>
      <c r="B308" s="28" t="s">
        <v>58</v>
      </c>
      <c r="C308" s="28">
        <v>50</v>
      </c>
      <c r="D308" s="29">
        <v>951</v>
      </c>
      <c r="E308" s="30">
        <v>11</v>
      </c>
      <c r="F308" s="30">
        <v>6</v>
      </c>
      <c r="G308" s="31">
        <v>0.05</v>
      </c>
      <c r="H308" s="28" t="s">
        <v>227</v>
      </c>
      <c r="I308" s="28">
        <v>150</v>
      </c>
      <c r="J308" s="29">
        <v>24</v>
      </c>
      <c r="K308" s="1">
        <v>4</v>
      </c>
      <c r="L308" s="32">
        <v>0.55000000000000004</v>
      </c>
      <c r="M308" s="32">
        <v>68.75</v>
      </c>
      <c r="N308" s="32">
        <f t="shared" si="8"/>
        <v>0.59</v>
      </c>
      <c r="O308" s="32">
        <f t="shared" si="9"/>
        <v>71.084337349397586</v>
      </c>
      <c r="P308" s="32">
        <v>1.0727272727272725</v>
      </c>
      <c r="Q308" s="33">
        <v>1.0339539978094194</v>
      </c>
    </row>
    <row r="309" spans="1:17" x14ac:dyDescent="0.25">
      <c r="A309" s="130"/>
      <c r="B309" s="28" t="s">
        <v>58</v>
      </c>
      <c r="C309" s="28">
        <v>50</v>
      </c>
      <c r="D309" s="29">
        <v>951</v>
      </c>
      <c r="E309" s="30">
        <v>11</v>
      </c>
      <c r="F309" s="30">
        <v>6</v>
      </c>
      <c r="G309" s="31">
        <v>0.11</v>
      </c>
      <c r="H309" s="28" t="s">
        <v>227</v>
      </c>
      <c r="I309" s="28">
        <v>150</v>
      </c>
      <c r="J309" s="29">
        <v>24</v>
      </c>
      <c r="K309" s="1">
        <v>4</v>
      </c>
      <c r="L309" s="32">
        <v>0.55000000000000004</v>
      </c>
      <c r="M309" s="32">
        <v>68.75</v>
      </c>
      <c r="N309" s="32">
        <f t="shared" si="8"/>
        <v>0.73</v>
      </c>
      <c r="O309" s="32">
        <f t="shared" si="9"/>
        <v>85.882352941176464</v>
      </c>
      <c r="P309" s="32">
        <v>1.3272727272727272</v>
      </c>
      <c r="Q309" s="33">
        <v>1.2491978609625667</v>
      </c>
    </row>
    <row r="310" spans="1:17" x14ac:dyDescent="0.25">
      <c r="A310" s="130"/>
      <c r="B310" s="28" t="s">
        <v>58</v>
      </c>
      <c r="C310" s="28">
        <v>50</v>
      </c>
      <c r="D310" s="29">
        <v>951</v>
      </c>
      <c r="E310" s="30">
        <v>11</v>
      </c>
      <c r="F310" s="30">
        <v>6</v>
      </c>
      <c r="G310" s="31">
        <v>0.15</v>
      </c>
      <c r="H310" s="28" t="s">
        <v>227</v>
      </c>
      <c r="I310" s="28">
        <v>150</v>
      </c>
      <c r="J310" s="29">
        <v>24</v>
      </c>
      <c r="K310" s="1">
        <v>4</v>
      </c>
      <c r="L310" s="32">
        <v>0.55000000000000004</v>
      </c>
      <c r="M310" s="32">
        <v>68.75</v>
      </c>
      <c r="N310" s="32">
        <f t="shared" si="8"/>
        <v>0.82</v>
      </c>
      <c r="O310" s="32">
        <f t="shared" si="9"/>
        <v>83.673469387755105</v>
      </c>
      <c r="P310" s="32">
        <v>1.4909090909090907</v>
      </c>
      <c r="Q310" s="33">
        <v>1.2170686456400743</v>
      </c>
    </row>
    <row r="311" spans="1:17" x14ac:dyDescent="0.25">
      <c r="A311" s="130"/>
      <c r="B311" s="28" t="s">
        <v>58</v>
      </c>
      <c r="C311" s="28">
        <v>50</v>
      </c>
      <c r="D311" s="29">
        <v>951</v>
      </c>
      <c r="E311" s="30">
        <v>11</v>
      </c>
      <c r="F311" s="30">
        <v>6</v>
      </c>
      <c r="G311" s="31">
        <v>0.21</v>
      </c>
      <c r="H311" s="28" t="s">
        <v>227</v>
      </c>
      <c r="I311" s="28">
        <v>150</v>
      </c>
      <c r="J311" s="29">
        <v>24</v>
      </c>
      <c r="K311" s="1">
        <v>4</v>
      </c>
      <c r="L311" s="32">
        <v>0.55000000000000004</v>
      </c>
      <c r="M311" s="32">
        <v>68.75</v>
      </c>
      <c r="N311" s="32">
        <f t="shared" si="8"/>
        <v>1.1299999999999999</v>
      </c>
      <c r="O311" s="32">
        <f t="shared" si="9"/>
        <v>61.748633879781416</v>
      </c>
      <c r="P311" s="32">
        <v>2.0545454545454542</v>
      </c>
      <c r="Q311" s="33">
        <v>0.89816194734227517</v>
      </c>
    </row>
    <row r="312" spans="1:17" x14ac:dyDescent="0.25">
      <c r="A312" s="130"/>
      <c r="B312" s="28" t="s">
        <v>61</v>
      </c>
      <c r="C312" s="28">
        <v>50</v>
      </c>
      <c r="D312" s="29">
        <v>951</v>
      </c>
      <c r="E312" s="30">
        <v>11</v>
      </c>
      <c r="F312" s="30">
        <v>6</v>
      </c>
      <c r="G312" s="31">
        <v>0.2</v>
      </c>
      <c r="H312" s="28" t="s">
        <v>227</v>
      </c>
      <c r="I312" s="28">
        <v>150</v>
      </c>
      <c r="J312" s="29">
        <v>24</v>
      </c>
      <c r="K312" s="1">
        <v>4</v>
      </c>
      <c r="L312" s="32">
        <v>0.55000000000000004</v>
      </c>
      <c r="M312" s="32">
        <v>68.75</v>
      </c>
      <c r="N312" s="32">
        <f t="shared" si="8"/>
        <v>1.18</v>
      </c>
      <c r="O312" s="32">
        <f t="shared" si="9"/>
        <v>128.26086956521738</v>
      </c>
      <c r="P312" s="32">
        <v>2.1454545454545451</v>
      </c>
      <c r="Q312" s="33">
        <v>1.8656126482213438</v>
      </c>
    </row>
    <row r="313" spans="1:17" x14ac:dyDescent="0.25">
      <c r="A313" s="132"/>
      <c r="B313" s="28" t="s">
        <v>228</v>
      </c>
      <c r="C313" s="28">
        <v>50</v>
      </c>
      <c r="D313" s="29">
        <v>951</v>
      </c>
      <c r="E313" s="30">
        <v>11</v>
      </c>
      <c r="F313" s="30">
        <v>6</v>
      </c>
      <c r="G313" s="31">
        <v>0.28000000000000003</v>
      </c>
      <c r="H313" s="28" t="s">
        <v>227</v>
      </c>
      <c r="I313" s="28">
        <v>150</v>
      </c>
      <c r="J313" s="29">
        <v>24</v>
      </c>
      <c r="K313" s="1">
        <v>4</v>
      </c>
      <c r="L313" s="32">
        <v>0.55000000000000004</v>
      </c>
      <c r="M313" s="32">
        <v>68.75</v>
      </c>
      <c r="N313" s="32">
        <f t="shared" si="8"/>
        <v>1.1200000000000003</v>
      </c>
      <c r="O313" s="32">
        <f t="shared" si="9"/>
        <v>143.58974358974362</v>
      </c>
      <c r="P313" s="32">
        <v>2.0363636363636366</v>
      </c>
      <c r="Q313" s="33">
        <v>2.0885780885780889</v>
      </c>
    </row>
    <row r="314" spans="1:17" x14ac:dyDescent="0.25">
      <c r="A314" s="129" t="s">
        <v>229</v>
      </c>
      <c r="B314" s="28" t="s">
        <v>0</v>
      </c>
      <c r="C314" s="28">
        <v>100</v>
      </c>
      <c r="D314" s="29">
        <v>1232</v>
      </c>
      <c r="E314" s="30">
        <v>8.6</v>
      </c>
      <c r="F314" s="30">
        <v>8.6</v>
      </c>
      <c r="G314" s="31">
        <v>0.1</v>
      </c>
      <c r="H314" s="28" t="s">
        <v>2</v>
      </c>
      <c r="I314" s="28">
        <v>42.5</v>
      </c>
      <c r="J314" s="29">
        <v>35</v>
      </c>
      <c r="K314" s="28">
        <v>10</v>
      </c>
      <c r="L314" s="32">
        <v>9.9</v>
      </c>
      <c r="M314" s="32">
        <v>17.8</v>
      </c>
      <c r="N314" s="32">
        <f t="shared" si="8"/>
        <v>15.4</v>
      </c>
      <c r="O314" s="32">
        <f t="shared" si="9"/>
        <v>21.799999999999997</v>
      </c>
      <c r="P314" s="32">
        <v>1.5555555555555556</v>
      </c>
      <c r="Q314" s="33">
        <v>1.2247191011235954</v>
      </c>
    </row>
    <row r="315" spans="1:17" x14ac:dyDescent="0.25">
      <c r="A315" s="130"/>
      <c r="B315" s="28" t="s">
        <v>0</v>
      </c>
      <c r="C315" s="28">
        <v>100</v>
      </c>
      <c r="D315" s="29">
        <v>1232</v>
      </c>
      <c r="E315" s="30">
        <v>8.6</v>
      </c>
      <c r="F315" s="30">
        <v>8.6</v>
      </c>
      <c r="G315" s="31">
        <v>0.2</v>
      </c>
      <c r="H315" s="28" t="s">
        <v>2</v>
      </c>
      <c r="I315" s="28">
        <v>42.5</v>
      </c>
      <c r="J315" s="29">
        <v>35</v>
      </c>
      <c r="K315" s="28">
        <v>10</v>
      </c>
      <c r="L315" s="32">
        <v>9.9</v>
      </c>
      <c r="M315" s="32">
        <v>17.8</v>
      </c>
      <c r="N315" s="32">
        <f t="shared" si="8"/>
        <v>16.2</v>
      </c>
      <c r="O315" s="32">
        <f t="shared" si="9"/>
        <v>22.2</v>
      </c>
      <c r="P315" s="32">
        <v>1.6363636363636362</v>
      </c>
      <c r="Q315" s="33">
        <v>1.247191011235955</v>
      </c>
    </row>
    <row r="316" spans="1:17" x14ac:dyDescent="0.25">
      <c r="A316" s="132"/>
      <c r="B316" s="28" t="s">
        <v>179</v>
      </c>
      <c r="C316" s="28">
        <v>100</v>
      </c>
      <c r="D316" s="29">
        <v>1232</v>
      </c>
      <c r="E316" s="30">
        <v>8.6</v>
      </c>
      <c r="F316" s="30">
        <v>8.6</v>
      </c>
      <c r="G316" s="31">
        <v>0.3</v>
      </c>
      <c r="H316" s="28" t="s">
        <v>2</v>
      </c>
      <c r="I316" s="28">
        <v>42.5</v>
      </c>
      <c r="J316" s="29">
        <v>35</v>
      </c>
      <c r="K316" s="28">
        <v>10</v>
      </c>
      <c r="L316" s="32">
        <v>9.9</v>
      </c>
      <c r="M316" s="32">
        <v>17.8</v>
      </c>
      <c r="N316" s="32">
        <f t="shared" si="8"/>
        <v>17.5</v>
      </c>
      <c r="O316" s="32">
        <f t="shared" si="9"/>
        <v>23</v>
      </c>
      <c r="P316" s="32">
        <v>1.7676767676767675</v>
      </c>
      <c r="Q316" s="33">
        <v>1.2921348314606742</v>
      </c>
    </row>
    <row r="317" spans="1:17" x14ac:dyDescent="0.25">
      <c r="A317" s="129" t="s">
        <v>230</v>
      </c>
      <c r="B317" s="28" t="s">
        <v>179</v>
      </c>
      <c r="C317" s="28">
        <v>100</v>
      </c>
      <c r="D317" s="29">
        <v>1232</v>
      </c>
      <c r="E317" s="30">
        <v>8.6</v>
      </c>
      <c r="F317" s="30">
        <v>8.6</v>
      </c>
      <c r="G317" s="31">
        <v>0.05</v>
      </c>
      <c r="H317" s="28" t="s">
        <v>3</v>
      </c>
      <c r="I317" s="28">
        <v>75</v>
      </c>
      <c r="J317" s="29">
        <v>30</v>
      </c>
      <c r="K317" s="28">
        <v>0.3</v>
      </c>
      <c r="L317" s="32">
        <v>84.2</v>
      </c>
      <c r="M317" s="32">
        <v>16.4453125</v>
      </c>
      <c r="N317" s="32">
        <f t="shared" si="8"/>
        <v>91.4</v>
      </c>
      <c r="O317" s="32">
        <f t="shared" si="9"/>
        <v>17.782101167315176</v>
      </c>
      <c r="P317" s="32">
        <v>1.0855106888361046</v>
      </c>
      <c r="Q317" s="33">
        <v>1.0812869118367423</v>
      </c>
    </row>
    <row r="318" spans="1:17" x14ac:dyDescent="0.25">
      <c r="A318" s="130"/>
      <c r="B318" s="28" t="s">
        <v>179</v>
      </c>
      <c r="C318" s="28">
        <v>100</v>
      </c>
      <c r="D318" s="29">
        <v>1232</v>
      </c>
      <c r="E318" s="30">
        <v>8.6</v>
      </c>
      <c r="F318" s="30">
        <v>8.6</v>
      </c>
      <c r="G318" s="31">
        <v>0.1</v>
      </c>
      <c r="H318" s="28" t="s">
        <v>3</v>
      </c>
      <c r="I318" s="28">
        <v>75</v>
      </c>
      <c r="J318" s="29">
        <v>30</v>
      </c>
      <c r="K318" s="28">
        <v>0.3</v>
      </c>
      <c r="L318" s="32">
        <v>84.2</v>
      </c>
      <c r="M318" s="32">
        <v>16.4453125</v>
      </c>
      <c r="N318" s="32">
        <f t="shared" si="8"/>
        <v>102.7</v>
      </c>
      <c r="O318" s="32">
        <f t="shared" si="9"/>
        <v>19.018518518518519</v>
      </c>
      <c r="P318" s="32">
        <v>1.2197149643705463</v>
      </c>
      <c r="Q318" s="33">
        <v>1.1564704847365179</v>
      </c>
    </row>
    <row r="319" spans="1:17" x14ac:dyDescent="0.25">
      <c r="A319" s="130"/>
      <c r="B319" s="28" t="s">
        <v>179</v>
      </c>
      <c r="C319" s="28">
        <v>100</v>
      </c>
      <c r="D319" s="29">
        <v>1232</v>
      </c>
      <c r="E319" s="30">
        <v>8.6</v>
      </c>
      <c r="F319" s="30">
        <v>8.6</v>
      </c>
      <c r="G319" s="31">
        <v>0.15</v>
      </c>
      <c r="H319" s="28" t="s">
        <v>3</v>
      </c>
      <c r="I319" s="28">
        <v>75</v>
      </c>
      <c r="J319" s="29">
        <v>30</v>
      </c>
      <c r="K319" s="28">
        <v>0.3</v>
      </c>
      <c r="L319" s="32">
        <v>84.2</v>
      </c>
      <c r="M319" s="32">
        <v>16.4453125</v>
      </c>
      <c r="N319" s="32">
        <f t="shared" si="8"/>
        <v>128.80000000000001</v>
      </c>
      <c r="O319" s="32">
        <f t="shared" si="9"/>
        <v>20.509554140127388</v>
      </c>
      <c r="P319" s="32">
        <v>1.5296912114014252</v>
      </c>
      <c r="Q319" s="33">
        <v>1.2471367838177225</v>
      </c>
    </row>
    <row r="320" spans="1:17" x14ac:dyDescent="0.25">
      <c r="A320" s="130"/>
      <c r="B320" s="28" t="s">
        <v>179</v>
      </c>
      <c r="C320" s="28">
        <v>100</v>
      </c>
      <c r="D320" s="29">
        <v>1232</v>
      </c>
      <c r="E320" s="30">
        <v>8.6</v>
      </c>
      <c r="F320" s="30">
        <v>8.6</v>
      </c>
      <c r="G320" s="31">
        <v>0.2</v>
      </c>
      <c r="H320" s="28" t="s">
        <v>3</v>
      </c>
      <c r="I320" s="28">
        <v>75</v>
      </c>
      <c r="J320" s="29">
        <v>30</v>
      </c>
      <c r="K320" s="28">
        <v>0.3</v>
      </c>
      <c r="L320" s="32">
        <v>84.2</v>
      </c>
      <c r="M320" s="32">
        <v>16.4453125</v>
      </c>
      <c r="N320" s="32">
        <f t="shared" si="8"/>
        <v>167.3</v>
      </c>
      <c r="O320" s="32">
        <f t="shared" si="9"/>
        <v>19.544392523364486</v>
      </c>
      <c r="P320" s="32">
        <v>1.986935866983373</v>
      </c>
      <c r="Q320" s="33">
        <v>1.1884476213732325</v>
      </c>
    </row>
    <row r="321" spans="1:17" x14ac:dyDescent="0.25">
      <c r="A321" s="130"/>
      <c r="B321" s="28" t="s">
        <v>231</v>
      </c>
      <c r="C321" s="28">
        <v>100</v>
      </c>
      <c r="D321" s="29">
        <v>1232</v>
      </c>
      <c r="E321" s="30">
        <v>8.6</v>
      </c>
      <c r="F321" s="30">
        <v>8.6</v>
      </c>
      <c r="G321" s="31">
        <v>0.05</v>
      </c>
      <c r="H321" s="28" t="s">
        <v>3</v>
      </c>
      <c r="I321" s="28">
        <v>75</v>
      </c>
      <c r="J321" s="29">
        <v>30</v>
      </c>
      <c r="K321" s="28">
        <v>0.3</v>
      </c>
      <c r="L321" s="32">
        <v>84.2</v>
      </c>
      <c r="M321" s="32">
        <v>16.4453125</v>
      </c>
      <c r="N321" s="32">
        <f t="shared" si="8"/>
        <v>93</v>
      </c>
      <c r="O321" s="32">
        <f t="shared" si="9"/>
        <v>18.379446640316207</v>
      </c>
      <c r="P321" s="32">
        <v>1.1045130641330165</v>
      </c>
      <c r="Q321" s="33">
        <v>1.1176100569883489</v>
      </c>
    </row>
    <row r="322" spans="1:17" x14ac:dyDescent="0.25">
      <c r="A322" s="130"/>
      <c r="B322" s="28" t="s">
        <v>231</v>
      </c>
      <c r="C322" s="28">
        <v>100</v>
      </c>
      <c r="D322" s="29">
        <v>1232</v>
      </c>
      <c r="E322" s="30">
        <v>8.6</v>
      </c>
      <c r="F322" s="30">
        <v>8.6</v>
      </c>
      <c r="G322" s="31">
        <v>0.1</v>
      </c>
      <c r="H322" s="28" t="s">
        <v>3</v>
      </c>
      <c r="I322" s="28">
        <v>75</v>
      </c>
      <c r="J322" s="29">
        <v>30</v>
      </c>
      <c r="K322" s="28">
        <v>0.3</v>
      </c>
      <c r="L322" s="32">
        <v>84.2</v>
      </c>
      <c r="M322" s="32">
        <v>16.4453125</v>
      </c>
      <c r="N322" s="32">
        <f t="shared" si="8"/>
        <v>108.8</v>
      </c>
      <c r="O322" s="32">
        <f t="shared" si="9"/>
        <v>20.96339113680154</v>
      </c>
      <c r="P322" s="32">
        <v>1.2921615201900236</v>
      </c>
      <c r="Q322" s="33">
        <v>1.2747335228078847</v>
      </c>
    </row>
    <row r="323" spans="1:17" x14ac:dyDescent="0.25">
      <c r="A323" s="130"/>
      <c r="B323" s="28" t="s">
        <v>232</v>
      </c>
      <c r="C323" s="28">
        <v>100</v>
      </c>
      <c r="D323" s="29">
        <v>1232</v>
      </c>
      <c r="E323" s="30">
        <v>8.6</v>
      </c>
      <c r="F323" s="30">
        <v>8.6</v>
      </c>
      <c r="G323" s="31">
        <v>0.15</v>
      </c>
      <c r="H323" s="28" t="s">
        <v>3</v>
      </c>
      <c r="I323" s="28">
        <v>75</v>
      </c>
      <c r="J323" s="29">
        <v>30</v>
      </c>
      <c r="K323" s="28">
        <v>0.3</v>
      </c>
      <c r="L323" s="32">
        <v>84.2</v>
      </c>
      <c r="M323" s="32">
        <v>16.4453125</v>
      </c>
      <c r="N323" s="32">
        <f t="shared" ref="N323:N386" si="10">L323*P323</f>
        <v>135.19999999999999</v>
      </c>
      <c r="O323" s="32">
        <f t="shared" ref="O323:O386" si="11">M323*Q323</f>
        <v>23.59511343804537</v>
      </c>
      <c r="P323" s="32">
        <v>1.6057007125890734</v>
      </c>
      <c r="Q323" s="33">
        <v>1.4347622423134476</v>
      </c>
    </row>
    <row r="324" spans="1:17" x14ac:dyDescent="0.25">
      <c r="A324" s="132"/>
      <c r="B324" s="28" t="s">
        <v>232</v>
      </c>
      <c r="C324" s="28">
        <v>100</v>
      </c>
      <c r="D324" s="29">
        <v>1232</v>
      </c>
      <c r="E324" s="30">
        <v>8.6</v>
      </c>
      <c r="F324" s="30">
        <v>8.6</v>
      </c>
      <c r="G324" s="31">
        <v>0.2</v>
      </c>
      <c r="H324" s="28" t="s">
        <v>3</v>
      </c>
      <c r="I324" s="28">
        <v>75</v>
      </c>
      <c r="J324" s="29">
        <v>30</v>
      </c>
      <c r="K324" s="28">
        <v>0.3</v>
      </c>
      <c r="L324" s="32">
        <v>84.2</v>
      </c>
      <c r="M324" s="32">
        <v>16.4453125</v>
      </c>
      <c r="N324" s="32">
        <f t="shared" si="10"/>
        <v>170.1</v>
      </c>
      <c r="O324" s="32">
        <f t="shared" si="11"/>
        <v>26.249999999999996</v>
      </c>
      <c r="P324" s="32">
        <v>2.0201900237529689</v>
      </c>
      <c r="Q324" s="33">
        <v>1.5961995249406173</v>
      </c>
    </row>
    <row r="325" spans="1:17" x14ac:dyDescent="0.25">
      <c r="A325" s="129" t="s">
        <v>83</v>
      </c>
      <c r="B325" s="28" t="s">
        <v>233</v>
      </c>
      <c r="C325" s="28">
        <v>3000</v>
      </c>
      <c r="D325" s="29"/>
      <c r="E325" s="30">
        <v>7.8</v>
      </c>
      <c r="F325" s="30">
        <v>7.8</v>
      </c>
      <c r="G325" s="31">
        <v>0.05</v>
      </c>
      <c r="H325" s="28" t="s">
        <v>160</v>
      </c>
      <c r="I325" s="28">
        <v>35</v>
      </c>
      <c r="J325" s="29">
        <v>25</v>
      </c>
      <c r="K325" s="1">
        <v>6</v>
      </c>
      <c r="L325" s="32">
        <v>1.7</v>
      </c>
      <c r="M325" s="32">
        <v>18.888888888888889</v>
      </c>
      <c r="N325" s="32">
        <f t="shared" si="10"/>
        <v>1.9</v>
      </c>
      <c r="O325" s="32">
        <f t="shared" si="11"/>
        <v>18.999999999999996</v>
      </c>
      <c r="P325" s="32">
        <v>1.1176470588235294</v>
      </c>
      <c r="Q325" s="33">
        <v>1.0058823529411762</v>
      </c>
    </row>
    <row r="326" spans="1:17" x14ac:dyDescent="0.25">
      <c r="A326" s="130"/>
      <c r="B326" s="28" t="s">
        <v>233</v>
      </c>
      <c r="C326" s="28">
        <v>3000</v>
      </c>
      <c r="D326" s="29"/>
      <c r="E326" s="30">
        <v>7.8</v>
      </c>
      <c r="F326" s="30">
        <v>7.8</v>
      </c>
      <c r="G326" s="31">
        <v>0.15</v>
      </c>
      <c r="H326" s="28" t="s">
        <v>160</v>
      </c>
      <c r="I326" s="28">
        <v>35</v>
      </c>
      <c r="J326" s="29">
        <v>25</v>
      </c>
      <c r="K326" s="1">
        <v>6</v>
      </c>
      <c r="L326" s="32">
        <v>1.7</v>
      </c>
      <c r="M326" s="32">
        <v>18.888888888888889</v>
      </c>
      <c r="N326" s="32">
        <f t="shared" si="10"/>
        <v>2.1</v>
      </c>
      <c r="O326" s="32">
        <f t="shared" si="11"/>
        <v>19.090909090909086</v>
      </c>
      <c r="P326" s="32">
        <v>1.2352941176470589</v>
      </c>
      <c r="Q326" s="33">
        <v>1.0106951871657752</v>
      </c>
    </row>
    <row r="327" spans="1:17" x14ac:dyDescent="0.25">
      <c r="A327" s="132"/>
      <c r="B327" s="28" t="s">
        <v>233</v>
      </c>
      <c r="C327" s="28">
        <v>3000</v>
      </c>
      <c r="D327" s="29"/>
      <c r="E327" s="30">
        <v>7.8</v>
      </c>
      <c r="F327" s="30">
        <v>7.8</v>
      </c>
      <c r="G327" s="31">
        <v>0.25</v>
      </c>
      <c r="H327" s="28" t="s">
        <v>160</v>
      </c>
      <c r="I327" s="28">
        <v>35</v>
      </c>
      <c r="J327" s="29">
        <v>25</v>
      </c>
      <c r="K327" s="1">
        <v>6</v>
      </c>
      <c r="L327" s="32">
        <v>1.7</v>
      </c>
      <c r="M327" s="32">
        <v>18.888888888888889</v>
      </c>
      <c r="N327" s="32">
        <f t="shared" si="10"/>
        <v>3</v>
      </c>
      <c r="O327" s="32">
        <f t="shared" si="11"/>
        <v>25</v>
      </c>
      <c r="P327" s="32">
        <v>1.7647058823529411</v>
      </c>
      <c r="Q327" s="33">
        <v>1.3235294117647058</v>
      </c>
    </row>
    <row r="328" spans="1:17" x14ac:dyDescent="0.25">
      <c r="A328" s="129" t="s">
        <v>234</v>
      </c>
      <c r="B328" s="28" t="s">
        <v>12</v>
      </c>
      <c r="C328" s="28">
        <v>110</v>
      </c>
      <c r="D328" s="29"/>
      <c r="E328" s="30">
        <v>3.8</v>
      </c>
      <c r="F328" s="30">
        <v>3.8</v>
      </c>
      <c r="G328" s="31">
        <v>0.1</v>
      </c>
      <c r="H328" s="133" t="s">
        <v>235</v>
      </c>
      <c r="I328" s="28">
        <v>450</v>
      </c>
      <c r="J328" s="29">
        <v>25</v>
      </c>
      <c r="K328" s="28">
        <v>1</v>
      </c>
      <c r="L328" s="32">
        <v>450</v>
      </c>
      <c r="M328" s="32">
        <v>15</v>
      </c>
      <c r="N328" s="32">
        <f t="shared" si="10"/>
        <v>540</v>
      </c>
      <c r="O328" s="32">
        <f t="shared" si="11"/>
        <v>23.478260869565219</v>
      </c>
      <c r="P328" s="32">
        <v>1.2</v>
      </c>
      <c r="Q328" s="33">
        <v>1.5652173913043479</v>
      </c>
    </row>
    <row r="329" spans="1:17" x14ac:dyDescent="0.25">
      <c r="A329" s="130"/>
      <c r="B329" s="28" t="s">
        <v>12</v>
      </c>
      <c r="C329" s="28">
        <v>110</v>
      </c>
      <c r="D329" s="29"/>
      <c r="E329" s="30">
        <v>3.8</v>
      </c>
      <c r="F329" s="30">
        <v>3.8</v>
      </c>
      <c r="G329" s="31">
        <v>0.1</v>
      </c>
      <c r="H329" s="134"/>
      <c r="I329" s="28">
        <v>450</v>
      </c>
      <c r="J329" s="29">
        <v>25</v>
      </c>
      <c r="K329" s="28">
        <v>1</v>
      </c>
      <c r="L329" s="32">
        <v>450</v>
      </c>
      <c r="M329" s="32">
        <v>15</v>
      </c>
      <c r="N329" s="32">
        <f t="shared" si="10"/>
        <v>620</v>
      </c>
      <c r="O329" s="32">
        <f t="shared" si="11"/>
        <v>26.956521739130434</v>
      </c>
      <c r="P329" s="32">
        <v>1.3777777777777778</v>
      </c>
      <c r="Q329" s="33">
        <v>1.7971014492753623</v>
      </c>
    </row>
    <row r="330" spans="1:17" x14ac:dyDescent="0.25">
      <c r="A330" s="132"/>
      <c r="B330" s="28" t="s">
        <v>12</v>
      </c>
      <c r="C330" s="28">
        <v>110</v>
      </c>
      <c r="D330" s="29"/>
      <c r="E330" s="30">
        <v>3.8</v>
      </c>
      <c r="F330" s="30">
        <v>3.8</v>
      </c>
      <c r="G330" s="31">
        <v>0.2</v>
      </c>
      <c r="H330" s="135"/>
      <c r="I330" s="28">
        <v>450</v>
      </c>
      <c r="J330" s="29">
        <v>25</v>
      </c>
      <c r="K330" s="28">
        <v>1</v>
      </c>
      <c r="L330" s="32">
        <v>450</v>
      </c>
      <c r="M330" s="32">
        <v>15</v>
      </c>
      <c r="N330" s="32">
        <f t="shared" si="10"/>
        <v>590</v>
      </c>
      <c r="O330" s="32">
        <f t="shared" si="11"/>
        <v>29.5</v>
      </c>
      <c r="P330" s="32">
        <v>1.3111111111111111</v>
      </c>
      <c r="Q330" s="33">
        <v>1.9666666666666666</v>
      </c>
    </row>
    <row r="331" spans="1:17" x14ac:dyDescent="0.25">
      <c r="A331" s="129" t="s">
        <v>236</v>
      </c>
      <c r="B331" s="28" t="s">
        <v>237</v>
      </c>
      <c r="C331" s="28">
        <v>200</v>
      </c>
      <c r="D331" s="29">
        <v>1500</v>
      </c>
      <c r="E331" s="30">
        <v>8.5</v>
      </c>
      <c r="F331" s="30">
        <v>5.8</v>
      </c>
      <c r="G331" s="31">
        <v>0.1</v>
      </c>
      <c r="H331" s="28" t="s">
        <v>2</v>
      </c>
      <c r="I331" s="28">
        <v>61.5</v>
      </c>
      <c r="J331" s="29">
        <v>35</v>
      </c>
      <c r="K331" s="28">
        <v>5</v>
      </c>
      <c r="L331" s="32">
        <v>8.92</v>
      </c>
      <c r="M331" s="32">
        <v>25.197740112994353</v>
      </c>
      <c r="N331" s="32">
        <f t="shared" si="10"/>
        <v>9.0500000000000007</v>
      </c>
      <c r="O331" s="32">
        <f t="shared" si="11"/>
        <v>25.564971751412436</v>
      </c>
      <c r="P331" s="32">
        <v>1.0145739910313902</v>
      </c>
      <c r="Q331" s="33">
        <v>1.0145739910313902</v>
      </c>
    </row>
    <row r="332" spans="1:17" x14ac:dyDescent="0.25">
      <c r="A332" s="130"/>
      <c r="B332" s="28" t="s">
        <v>237</v>
      </c>
      <c r="C332" s="28">
        <v>200</v>
      </c>
      <c r="D332" s="29">
        <v>1500</v>
      </c>
      <c r="E332" s="30">
        <v>8.5</v>
      </c>
      <c r="F332" s="30">
        <v>5.8</v>
      </c>
      <c r="G332" s="31">
        <v>0.2</v>
      </c>
      <c r="H332" s="28" t="s">
        <v>4</v>
      </c>
      <c r="I332" s="28">
        <v>61.5</v>
      </c>
      <c r="J332" s="29">
        <v>35</v>
      </c>
      <c r="K332" s="28">
        <v>5</v>
      </c>
      <c r="L332" s="32">
        <v>8.92</v>
      </c>
      <c r="M332" s="32">
        <v>25.197740112994353</v>
      </c>
      <c r="N332" s="32">
        <f t="shared" si="10"/>
        <v>10.44</v>
      </c>
      <c r="O332" s="32">
        <f t="shared" si="11"/>
        <v>26.97674418604651</v>
      </c>
      <c r="P332" s="32">
        <v>1.1704035874439462</v>
      </c>
      <c r="Q332" s="33">
        <v>1.0706017311502762</v>
      </c>
    </row>
    <row r="333" spans="1:17" x14ac:dyDescent="0.25">
      <c r="A333" s="132"/>
      <c r="B333" s="28" t="s">
        <v>237</v>
      </c>
      <c r="C333" s="28">
        <v>200</v>
      </c>
      <c r="D333" s="29">
        <v>1500</v>
      </c>
      <c r="E333" s="30">
        <v>8.5</v>
      </c>
      <c r="F333" s="30">
        <v>5.8</v>
      </c>
      <c r="G333" s="31">
        <v>0.3</v>
      </c>
      <c r="H333" s="28" t="s">
        <v>4</v>
      </c>
      <c r="I333" s="28">
        <v>61.5</v>
      </c>
      <c r="J333" s="29">
        <v>35</v>
      </c>
      <c r="K333" s="28">
        <v>5</v>
      </c>
      <c r="L333" s="32">
        <v>8.92</v>
      </c>
      <c r="M333" s="32">
        <v>25.197740112994353</v>
      </c>
      <c r="N333" s="32">
        <f t="shared" si="10"/>
        <v>13.4</v>
      </c>
      <c r="O333" s="32">
        <f t="shared" si="11"/>
        <v>32.289156626506028</v>
      </c>
      <c r="P333" s="32">
        <v>1.5022421524663678</v>
      </c>
      <c r="Q333" s="33">
        <v>1.2814306553568535</v>
      </c>
    </row>
    <row r="334" spans="1:17" x14ac:dyDescent="0.25">
      <c r="A334" s="129" t="s">
        <v>238</v>
      </c>
      <c r="B334" s="1" t="s">
        <v>29</v>
      </c>
      <c r="C334" s="1">
        <v>80</v>
      </c>
      <c r="D334" s="29">
        <v>1350</v>
      </c>
      <c r="E334" s="30">
        <v>11.6</v>
      </c>
      <c r="F334" s="30">
        <v>3.4</v>
      </c>
      <c r="G334" s="36">
        <v>0.11</v>
      </c>
      <c r="H334" s="1" t="s">
        <v>239</v>
      </c>
      <c r="I334" s="29"/>
      <c r="J334" s="29">
        <v>35</v>
      </c>
      <c r="K334" s="1">
        <v>1</v>
      </c>
      <c r="L334" s="32">
        <v>4390</v>
      </c>
      <c r="M334" s="32">
        <v>24.388888888888889</v>
      </c>
      <c r="N334" s="32">
        <f t="shared" si="10"/>
        <v>4815</v>
      </c>
      <c r="O334" s="32">
        <f t="shared" si="11"/>
        <v>19.260000000000002</v>
      </c>
      <c r="P334" s="32">
        <v>1.0968109339407746</v>
      </c>
      <c r="Q334" s="33">
        <v>0.78970387243735773</v>
      </c>
    </row>
    <row r="335" spans="1:17" x14ac:dyDescent="0.25">
      <c r="A335" s="130"/>
      <c r="B335" s="1" t="s">
        <v>29</v>
      </c>
      <c r="C335" s="1">
        <v>80</v>
      </c>
      <c r="D335" s="29">
        <v>1350</v>
      </c>
      <c r="E335" s="30">
        <v>11.6</v>
      </c>
      <c r="F335" s="30">
        <v>3.4</v>
      </c>
      <c r="G335" s="36">
        <v>0.28000000000000003</v>
      </c>
      <c r="H335" s="1" t="s">
        <v>240</v>
      </c>
      <c r="I335" s="29"/>
      <c r="J335" s="29">
        <v>35</v>
      </c>
      <c r="K335" s="1">
        <v>1</v>
      </c>
      <c r="L335" s="32">
        <v>4390</v>
      </c>
      <c r="M335" s="32">
        <v>24.388888888888889</v>
      </c>
      <c r="N335" s="32">
        <f t="shared" si="10"/>
        <v>4270</v>
      </c>
      <c r="O335" s="32">
        <f t="shared" si="11"/>
        <v>21.897435897435898</v>
      </c>
      <c r="P335" s="32">
        <v>0.97266514806378135</v>
      </c>
      <c r="Q335" s="33">
        <v>0.89784475205887504</v>
      </c>
    </row>
    <row r="336" spans="1:17" x14ac:dyDescent="0.25">
      <c r="A336" s="130"/>
      <c r="B336" s="1" t="s">
        <v>163</v>
      </c>
      <c r="C336" s="1">
        <v>80</v>
      </c>
      <c r="D336" s="29">
        <v>1350</v>
      </c>
      <c r="E336" s="30">
        <v>11.6</v>
      </c>
      <c r="F336" s="30">
        <v>3.4</v>
      </c>
      <c r="G336" s="36">
        <v>0.36</v>
      </c>
      <c r="H336" s="1" t="s">
        <v>240</v>
      </c>
      <c r="I336" s="29"/>
      <c r="J336" s="29">
        <v>35</v>
      </c>
      <c r="K336" s="1">
        <v>1</v>
      </c>
      <c r="L336" s="32">
        <v>4390</v>
      </c>
      <c r="M336" s="32">
        <v>24.388888888888889</v>
      </c>
      <c r="N336" s="32">
        <f t="shared" si="10"/>
        <v>6820</v>
      </c>
      <c r="O336" s="32">
        <f t="shared" si="11"/>
        <v>17.94736842105263</v>
      </c>
      <c r="P336" s="32">
        <v>1.5535307517084282</v>
      </c>
      <c r="Q336" s="33">
        <v>0.73588298765136062</v>
      </c>
    </row>
    <row r="337" spans="1:17" x14ac:dyDescent="0.25">
      <c r="A337" s="130"/>
      <c r="B337" s="1" t="s">
        <v>163</v>
      </c>
      <c r="C337" s="1">
        <v>80</v>
      </c>
      <c r="D337" s="29">
        <v>1350</v>
      </c>
      <c r="E337" s="30">
        <v>11.6</v>
      </c>
      <c r="F337" s="30">
        <v>3.4</v>
      </c>
      <c r="G337" s="36">
        <v>0.43</v>
      </c>
      <c r="H337" s="1" t="s">
        <v>240</v>
      </c>
      <c r="I337" s="29"/>
      <c r="J337" s="29">
        <v>35</v>
      </c>
      <c r="K337" s="1">
        <v>1</v>
      </c>
      <c r="L337" s="32">
        <v>4390</v>
      </c>
      <c r="M337" s="32">
        <v>24.388888888888889</v>
      </c>
      <c r="N337" s="32">
        <f t="shared" si="10"/>
        <v>6300</v>
      </c>
      <c r="O337" s="32">
        <f t="shared" si="11"/>
        <v>18</v>
      </c>
      <c r="P337" s="32">
        <v>1.4350797266514805</v>
      </c>
      <c r="Q337" s="33">
        <v>0.73804100227790437</v>
      </c>
    </row>
    <row r="338" spans="1:17" x14ac:dyDescent="0.25">
      <c r="A338" s="130"/>
      <c r="B338" s="1" t="s">
        <v>163</v>
      </c>
      <c r="C338" s="1">
        <v>80</v>
      </c>
      <c r="D338" s="29">
        <v>1350</v>
      </c>
      <c r="E338" s="30">
        <v>11.6</v>
      </c>
      <c r="F338" s="30">
        <v>3.4</v>
      </c>
      <c r="G338" s="36">
        <v>0.28000000000000003</v>
      </c>
      <c r="H338" s="1" t="s">
        <v>240</v>
      </c>
      <c r="I338" s="29"/>
      <c r="J338" s="29">
        <v>35</v>
      </c>
      <c r="K338" s="1">
        <v>1</v>
      </c>
      <c r="L338" s="32">
        <v>4390</v>
      </c>
      <c r="M338" s="32">
        <v>24.388888888888889</v>
      </c>
      <c r="N338" s="32">
        <f t="shared" si="10"/>
        <v>17050</v>
      </c>
      <c r="O338" s="32">
        <f t="shared" si="11"/>
        <v>15.642201834862385</v>
      </c>
      <c r="P338" s="32">
        <v>3.8838268792710706</v>
      </c>
      <c r="Q338" s="33">
        <v>0.64136590666861715</v>
      </c>
    </row>
    <row r="339" spans="1:17" x14ac:dyDescent="0.25">
      <c r="A339" s="132"/>
      <c r="B339" s="1" t="s">
        <v>163</v>
      </c>
      <c r="C339" s="1">
        <v>80</v>
      </c>
      <c r="D339" s="29">
        <v>1350</v>
      </c>
      <c r="E339" s="30">
        <v>11.6</v>
      </c>
      <c r="F339" s="30">
        <v>3.4</v>
      </c>
      <c r="G339" s="36">
        <v>0.43</v>
      </c>
      <c r="H339" s="1" t="s">
        <v>240</v>
      </c>
      <c r="I339" s="29"/>
      <c r="J339" s="29">
        <v>35</v>
      </c>
      <c r="K339" s="1">
        <v>1</v>
      </c>
      <c r="L339" s="32">
        <v>4390</v>
      </c>
      <c r="M339" s="32">
        <v>24.388888888888889</v>
      </c>
      <c r="N339" s="32">
        <f t="shared" si="10"/>
        <v>19350</v>
      </c>
      <c r="O339" s="32">
        <f t="shared" si="11"/>
        <v>10.994318181818182</v>
      </c>
      <c r="P339" s="32">
        <v>4.4077448747152621</v>
      </c>
      <c r="Q339" s="33">
        <v>0.45079208945951543</v>
      </c>
    </row>
    <row r="340" spans="1:17" x14ac:dyDescent="0.25">
      <c r="A340" s="129" t="s">
        <v>241</v>
      </c>
      <c r="B340" s="1" t="s">
        <v>242</v>
      </c>
      <c r="C340" s="1"/>
      <c r="D340" s="29">
        <v>2250</v>
      </c>
      <c r="E340" s="30"/>
      <c r="F340" s="30"/>
      <c r="G340" s="36"/>
      <c r="H340" s="1" t="s">
        <v>5</v>
      </c>
      <c r="I340" s="29">
        <v>36</v>
      </c>
      <c r="J340" s="29">
        <v>35</v>
      </c>
      <c r="K340" s="1">
        <v>2</v>
      </c>
      <c r="L340" s="32">
        <v>1.38</v>
      </c>
      <c r="M340" s="32">
        <v>34.5</v>
      </c>
      <c r="N340" s="32">
        <f t="shared" si="10"/>
        <v>3.1800000000000006</v>
      </c>
      <c r="O340" s="32">
        <f t="shared" si="11"/>
        <v>31.8</v>
      </c>
      <c r="P340" s="32">
        <v>2.304347826086957</v>
      </c>
      <c r="Q340" s="33">
        <v>0.92173913043478262</v>
      </c>
    </row>
    <row r="341" spans="1:17" x14ac:dyDescent="0.25">
      <c r="A341" s="132"/>
      <c r="B341" s="1" t="s">
        <v>242</v>
      </c>
      <c r="C341" s="1"/>
      <c r="D341" s="29">
        <v>2250</v>
      </c>
      <c r="E341" s="30"/>
      <c r="F341" s="30"/>
      <c r="G341" s="36"/>
      <c r="H341" s="1" t="s">
        <v>5</v>
      </c>
      <c r="I341" s="29">
        <v>194</v>
      </c>
      <c r="J341" s="29">
        <v>35</v>
      </c>
      <c r="K341" s="1">
        <v>2</v>
      </c>
      <c r="L341" s="32">
        <v>13.468644067796609</v>
      </c>
      <c r="M341" s="32">
        <v>16.835805084745761</v>
      </c>
      <c r="N341" s="32">
        <f t="shared" si="10"/>
        <v>22.404545454545453</v>
      </c>
      <c r="O341" s="32">
        <f t="shared" si="11"/>
        <v>18.165847665847661</v>
      </c>
      <c r="P341" s="32">
        <v>1.6634596134375912</v>
      </c>
      <c r="Q341" s="33">
        <v>1.0790008303378968</v>
      </c>
    </row>
    <row r="342" spans="1:17" x14ac:dyDescent="0.25">
      <c r="A342" s="129" t="s">
        <v>243</v>
      </c>
      <c r="B342" s="1" t="s">
        <v>29</v>
      </c>
      <c r="C342" s="1">
        <v>80</v>
      </c>
      <c r="D342" s="29">
        <v>1350</v>
      </c>
      <c r="E342" s="30">
        <v>11.6</v>
      </c>
      <c r="F342" s="30">
        <v>3.4</v>
      </c>
      <c r="G342" s="36">
        <v>0.08</v>
      </c>
      <c r="H342" s="1" t="s">
        <v>151</v>
      </c>
      <c r="I342" s="29">
        <v>20</v>
      </c>
      <c r="J342" s="29">
        <v>25</v>
      </c>
      <c r="K342" s="1">
        <v>3</v>
      </c>
      <c r="L342" s="32">
        <v>2.66</v>
      </c>
      <c r="M342" s="32">
        <v>54.285714285714285</v>
      </c>
      <c r="N342" s="32">
        <f t="shared" si="10"/>
        <v>3.15</v>
      </c>
      <c r="O342" s="32">
        <f t="shared" si="11"/>
        <v>62.999999999999993</v>
      </c>
      <c r="P342" s="32">
        <v>1.1842105263157894</v>
      </c>
      <c r="Q342" s="33">
        <v>1.1605263157894736</v>
      </c>
    </row>
    <row r="343" spans="1:17" x14ac:dyDescent="0.25">
      <c r="A343" s="130"/>
      <c r="B343" s="1" t="s">
        <v>29</v>
      </c>
      <c r="C343" s="1">
        <v>80</v>
      </c>
      <c r="D343" s="29">
        <v>1350</v>
      </c>
      <c r="E343" s="30">
        <v>11.6</v>
      </c>
      <c r="F343" s="30">
        <v>3.4</v>
      </c>
      <c r="G343" s="36">
        <v>0.17</v>
      </c>
      <c r="H343" s="1" t="s">
        <v>32</v>
      </c>
      <c r="I343" s="29">
        <v>20</v>
      </c>
      <c r="J343" s="29">
        <v>25</v>
      </c>
      <c r="K343" s="1">
        <v>3</v>
      </c>
      <c r="L343" s="32">
        <v>2.66</v>
      </c>
      <c r="M343" s="32">
        <v>54.285714285714285</v>
      </c>
      <c r="N343" s="32">
        <f t="shared" si="10"/>
        <v>6.33</v>
      </c>
      <c r="O343" s="32">
        <f t="shared" si="11"/>
        <v>93.088235294117638</v>
      </c>
      <c r="P343" s="32">
        <v>2.3796992481203008</v>
      </c>
      <c r="Q343" s="33">
        <v>1.7147832817337461</v>
      </c>
    </row>
    <row r="344" spans="1:17" x14ac:dyDescent="0.25">
      <c r="A344" s="130"/>
      <c r="B344" s="1" t="s">
        <v>163</v>
      </c>
      <c r="C344" s="1">
        <v>80</v>
      </c>
      <c r="D344" s="29">
        <v>1350</v>
      </c>
      <c r="E344" s="30">
        <v>11.6</v>
      </c>
      <c r="F344" s="30">
        <v>3.4</v>
      </c>
      <c r="G344" s="36">
        <v>0.27</v>
      </c>
      <c r="H344" s="1" t="s">
        <v>32</v>
      </c>
      <c r="I344" s="29">
        <v>20</v>
      </c>
      <c r="J344" s="29">
        <v>25</v>
      </c>
      <c r="K344" s="1">
        <v>3</v>
      </c>
      <c r="L344" s="32">
        <v>2.66</v>
      </c>
      <c r="M344" s="32">
        <v>54.285714285714285</v>
      </c>
      <c r="N344" s="32">
        <f t="shared" si="10"/>
        <v>11.02</v>
      </c>
      <c r="O344" s="32">
        <f t="shared" si="11"/>
        <v>91.833333333333329</v>
      </c>
      <c r="P344" s="32">
        <v>4.1428571428571423</v>
      </c>
      <c r="Q344" s="33">
        <v>1.6916666666666667</v>
      </c>
    </row>
    <row r="345" spans="1:17" x14ac:dyDescent="0.25">
      <c r="A345" s="132"/>
      <c r="B345" s="1" t="s">
        <v>163</v>
      </c>
      <c r="C345" s="1">
        <v>80</v>
      </c>
      <c r="D345" s="29">
        <v>1350</v>
      </c>
      <c r="E345" s="30">
        <v>11.6</v>
      </c>
      <c r="F345" s="30">
        <v>3.4</v>
      </c>
      <c r="G345" s="36">
        <v>0.31</v>
      </c>
      <c r="H345" s="1" t="s">
        <v>32</v>
      </c>
      <c r="I345" s="29">
        <v>20</v>
      </c>
      <c r="J345" s="29">
        <v>25</v>
      </c>
      <c r="K345" s="1">
        <v>3</v>
      </c>
      <c r="L345" s="32">
        <v>2.66</v>
      </c>
      <c r="M345" s="32">
        <v>54.285714285714285</v>
      </c>
      <c r="N345" s="32">
        <f t="shared" si="10"/>
        <v>20.05</v>
      </c>
      <c r="O345" s="32">
        <f t="shared" si="11"/>
        <v>45.361990950226243</v>
      </c>
      <c r="P345" s="32">
        <v>7.5375939849624061</v>
      </c>
      <c r="Q345" s="33">
        <v>0.83561562276732559</v>
      </c>
    </row>
    <row r="346" spans="1:17" x14ac:dyDescent="0.25">
      <c r="A346" s="129" t="s">
        <v>244</v>
      </c>
      <c r="B346" s="1" t="s">
        <v>30</v>
      </c>
      <c r="C346" s="1">
        <v>100</v>
      </c>
      <c r="D346" s="29">
        <v>679</v>
      </c>
      <c r="E346" s="30">
        <v>16.5</v>
      </c>
      <c r="F346" s="30">
        <v>4.2</v>
      </c>
      <c r="G346" s="36">
        <v>0.1</v>
      </c>
      <c r="H346" s="1" t="s">
        <v>7</v>
      </c>
      <c r="I346" s="29">
        <v>60</v>
      </c>
      <c r="J346" s="29">
        <v>35</v>
      </c>
      <c r="K346" s="1">
        <v>3.5</v>
      </c>
      <c r="L346" s="32">
        <v>3294.7</v>
      </c>
      <c r="M346" s="32">
        <v>10.225636250775915</v>
      </c>
      <c r="N346" s="32">
        <f t="shared" si="10"/>
        <v>4271</v>
      </c>
      <c r="O346" s="32">
        <f t="shared" si="11"/>
        <v>11.316905140434553</v>
      </c>
      <c r="P346" s="32">
        <v>1.296324399793608</v>
      </c>
      <c r="Q346" s="33">
        <v>1.1067189231942249</v>
      </c>
    </row>
    <row r="347" spans="1:17" x14ac:dyDescent="0.25">
      <c r="A347" s="130"/>
      <c r="B347" s="1" t="s">
        <v>30</v>
      </c>
      <c r="C347" s="1">
        <v>100</v>
      </c>
      <c r="D347" s="29">
        <v>679</v>
      </c>
      <c r="E347" s="30">
        <v>16.5</v>
      </c>
      <c r="F347" s="30">
        <v>4.2</v>
      </c>
      <c r="G347" s="36">
        <v>0.2</v>
      </c>
      <c r="H347" s="1" t="s">
        <v>7</v>
      </c>
      <c r="I347" s="29">
        <v>60</v>
      </c>
      <c r="J347" s="29">
        <v>35</v>
      </c>
      <c r="K347" s="1">
        <v>3.5</v>
      </c>
      <c r="L347" s="32">
        <v>3294.7</v>
      </c>
      <c r="M347" s="32">
        <v>10.225636250775915</v>
      </c>
      <c r="N347" s="32">
        <f t="shared" si="10"/>
        <v>5942</v>
      </c>
      <c r="O347" s="32">
        <f t="shared" si="11"/>
        <v>11.92215088282504</v>
      </c>
      <c r="P347" s="32">
        <v>1.8035025950769419</v>
      </c>
      <c r="Q347" s="33">
        <v>1.1659079777965302</v>
      </c>
    </row>
    <row r="348" spans="1:17" x14ac:dyDescent="0.25">
      <c r="A348" s="130"/>
      <c r="B348" s="1" t="s">
        <v>245</v>
      </c>
      <c r="C348" s="1">
        <v>100</v>
      </c>
      <c r="D348" s="29">
        <v>679</v>
      </c>
      <c r="E348" s="30">
        <v>16.5</v>
      </c>
      <c r="F348" s="30">
        <v>4.2</v>
      </c>
      <c r="G348" s="36">
        <v>0.3</v>
      </c>
      <c r="H348" s="1" t="s">
        <v>8</v>
      </c>
      <c r="I348" s="29">
        <v>60</v>
      </c>
      <c r="J348" s="29">
        <v>35</v>
      </c>
      <c r="K348" s="1">
        <v>3.5</v>
      </c>
      <c r="L348" s="32">
        <v>3294.7</v>
      </c>
      <c r="M348" s="32">
        <v>10.225636250775915</v>
      </c>
      <c r="N348" s="32">
        <f t="shared" si="10"/>
        <v>8377.1</v>
      </c>
      <c r="O348" s="32">
        <f t="shared" si="11"/>
        <v>11.176917945296864</v>
      </c>
      <c r="P348" s="32">
        <v>2.5425987191550066</v>
      </c>
      <c r="Q348" s="33">
        <v>1.0930290958128661</v>
      </c>
    </row>
    <row r="349" spans="1:17" x14ac:dyDescent="0.25">
      <c r="A349" s="130"/>
      <c r="B349" s="1" t="s">
        <v>245</v>
      </c>
      <c r="C349" s="1">
        <v>100</v>
      </c>
      <c r="D349" s="29">
        <v>679</v>
      </c>
      <c r="E349" s="30">
        <v>16.5</v>
      </c>
      <c r="F349" s="30">
        <v>4.2</v>
      </c>
      <c r="G349" s="36">
        <v>0.1</v>
      </c>
      <c r="H349" s="1" t="s">
        <v>8</v>
      </c>
      <c r="I349" s="29">
        <v>60</v>
      </c>
      <c r="J349" s="29">
        <v>35</v>
      </c>
      <c r="K349" s="1">
        <v>3.5</v>
      </c>
      <c r="L349" s="32">
        <v>1233.2</v>
      </c>
      <c r="M349" s="32">
        <v>34.066298342541437</v>
      </c>
      <c r="N349" s="32">
        <f t="shared" si="10"/>
        <v>1909.3</v>
      </c>
      <c r="O349" s="32">
        <f t="shared" si="11"/>
        <v>35.423005565862709</v>
      </c>
      <c r="P349" s="32">
        <v>1.5482484592928965</v>
      </c>
      <c r="Q349" s="33">
        <v>1.03982549585163</v>
      </c>
    </row>
    <row r="350" spans="1:17" x14ac:dyDescent="0.25">
      <c r="A350" s="130"/>
      <c r="B350" s="1" t="s">
        <v>245</v>
      </c>
      <c r="C350" s="1">
        <v>100</v>
      </c>
      <c r="D350" s="29">
        <v>679</v>
      </c>
      <c r="E350" s="30">
        <v>16.5</v>
      </c>
      <c r="F350" s="30">
        <v>4.2</v>
      </c>
      <c r="G350" s="36">
        <v>0.2</v>
      </c>
      <c r="H350" s="1" t="s">
        <v>8</v>
      </c>
      <c r="I350" s="29">
        <v>60</v>
      </c>
      <c r="J350" s="29">
        <v>35</v>
      </c>
      <c r="K350" s="1">
        <v>3.5</v>
      </c>
      <c r="L350" s="32">
        <v>1233.2</v>
      </c>
      <c r="M350" s="32">
        <v>34.066298342541437</v>
      </c>
      <c r="N350" s="32">
        <f t="shared" si="10"/>
        <v>2545.6999999999998</v>
      </c>
      <c r="O350" s="32">
        <f t="shared" si="11"/>
        <v>35.307905686546462</v>
      </c>
      <c r="P350" s="32">
        <v>2.0643042491080115</v>
      </c>
      <c r="Q350" s="33">
        <v>1.0364467935882111</v>
      </c>
    </row>
    <row r="351" spans="1:17" x14ac:dyDescent="0.25">
      <c r="A351" s="132"/>
      <c r="B351" s="1" t="s">
        <v>245</v>
      </c>
      <c r="C351" s="1">
        <v>100</v>
      </c>
      <c r="D351" s="29">
        <v>679</v>
      </c>
      <c r="E351" s="30">
        <v>16.5</v>
      </c>
      <c r="F351" s="30">
        <v>4.2</v>
      </c>
      <c r="G351" s="36">
        <v>0.3</v>
      </c>
      <c r="H351" s="1" t="s">
        <v>8</v>
      </c>
      <c r="I351" s="29">
        <v>60</v>
      </c>
      <c r="J351" s="29">
        <v>35</v>
      </c>
      <c r="K351" s="1">
        <v>3.5</v>
      </c>
      <c r="L351" s="32">
        <v>1233.2</v>
      </c>
      <c r="M351" s="32">
        <v>34.066298342541437</v>
      </c>
      <c r="N351" s="32">
        <f t="shared" si="10"/>
        <v>3458.6</v>
      </c>
      <c r="O351" s="32">
        <f t="shared" si="11"/>
        <v>35.618949536560251</v>
      </c>
      <c r="P351" s="32">
        <v>2.8045734674018812</v>
      </c>
      <c r="Q351" s="33">
        <v>1.0455773380015254</v>
      </c>
    </row>
    <row r="352" spans="1:17" x14ac:dyDescent="0.25">
      <c r="A352" s="129" t="s">
        <v>246</v>
      </c>
      <c r="B352" s="1" t="s">
        <v>29</v>
      </c>
      <c r="C352" s="1">
        <v>80</v>
      </c>
      <c r="D352" s="29">
        <v>1350</v>
      </c>
      <c r="E352" s="30">
        <v>11.6</v>
      </c>
      <c r="F352" s="30">
        <v>3.4</v>
      </c>
      <c r="G352" s="12">
        <v>2</v>
      </c>
      <c r="H352" s="28" t="s">
        <v>3</v>
      </c>
      <c r="I352" s="29">
        <v>13</v>
      </c>
      <c r="J352" s="29">
        <v>30</v>
      </c>
      <c r="K352" s="1">
        <v>2</v>
      </c>
      <c r="L352" s="32">
        <v>152</v>
      </c>
      <c r="M352" s="32">
        <v>3.8974358974358974</v>
      </c>
      <c r="N352" s="32">
        <f t="shared" si="10"/>
        <v>260</v>
      </c>
      <c r="O352" s="32">
        <f t="shared" si="11"/>
        <v>12.682926829268293</v>
      </c>
      <c r="P352" s="32">
        <v>1.7105263157894737</v>
      </c>
      <c r="Q352" s="33">
        <v>3.254172015404365</v>
      </c>
    </row>
    <row r="353" spans="1:17" x14ac:dyDescent="0.25">
      <c r="A353" s="130"/>
      <c r="B353" s="1" t="s">
        <v>29</v>
      </c>
      <c r="C353" s="1">
        <v>80</v>
      </c>
      <c r="D353" s="29">
        <v>1350</v>
      </c>
      <c r="E353" s="30">
        <v>11.6</v>
      </c>
      <c r="F353" s="30">
        <v>3.4</v>
      </c>
      <c r="G353" s="12">
        <v>8</v>
      </c>
      <c r="H353" s="28" t="s">
        <v>3</v>
      </c>
      <c r="I353" s="29">
        <v>13</v>
      </c>
      <c r="J353" s="29">
        <v>30</v>
      </c>
      <c r="K353" s="1">
        <v>2</v>
      </c>
      <c r="L353" s="32">
        <v>152</v>
      </c>
      <c r="M353" s="32">
        <v>3.8974358974358974</v>
      </c>
      <c r="N353" s="32">
        <f t="shared" si="10"/>
        <v>265</v>
      </c>
      <c r="O353" s="32">
        <f t="shared" si="11"/>
        <v>13.25</v>
      </c>
      <c r="P353" s="32">
        <v>1.743421052631579</v>
      </c>
      <c r="Q353" s="33">
        <v>3.3996710526315792</v>
      </c>
    </row>
    <row r="354" spans="1:17" x14ac:dyDescent="0.25">
      <c r="A354" s="130"/>
      <c r="B354" s="1" t="s">
        <v>29</v>
      </c>
      <c r="C354" s="1">
        <v>80</v>
      </c>
      <c r="D354" s="29">
        <v>1350</v>
      </c>
      <c r="E354" s="30">
        <v>11.6</v>
      </c>
      <c r="F354" s="30">
        <v>3.4</v>
      </c>
      <c r="G354" s="12">
        <v>32</v>
      </c>
      <c r="H354" s="28" t="s">
        <v>3</v>
      </c>
      <c r="I354" s="29">
        <v>13</v>
      </c>
      <c r="J354" s="29">
        <v>30</v>
      </c>
      <c r="K354" s="1">
        <v>2</v>
      </c>
      <c r="L354" s="32">
        <v>152</v>
      </c>
      <c r="M354" s="32">
        <v>3.8974358974358974</v>
      </c>
      <c r="N354" s="32">
        <f t="shared" si="10"/>
        <v>285</v>
      </c>
      <c r="O354" s="32">
        <f t="shared" si="11"/>
        <v>13.571428571428571</v>
      </c>
      <c r="P354" s="32">
        <v>1.875</v>
      </c>
      <c r="Q354" s="33">
        <v>3.4821428571428572</v>
      </c>
    </row>
    <row r="355" spans="1:17" x14ac:dyDescent="0.25">
      <c r="A355" s="130"/>
      <c r="B355" s="1" t="s">
        <v>29</v>
      </c>
      <c r="C355" s="1">
        <v>80</v>
      </c>
      <c r="D355" s="29">
        <v>1350</v>
      </c>
      <c r="E355" s="30">
        <v>11.6</v>
      </c>
      <c r="F355" s="30">
        <v>3.4</v>
      </c>
      <c r="G355" s="12">
        <v>2</v>
      </c>
      <c r="H355" s="28" t="s">
        <v>3</v>
      </c>
      <c r="I355" s="29">
        <v>13</v>
      </c>
      <c r="J355" s="29">
        <v>30</v>
      </c>
      <c r="K355" s="1">
        <v>2</v>
      </c>
      <c r="L355" s="32">
        <v>142</v>
      </c>
      <c r="M355" s="32">
        <v>6.4545454545454541</v>
      </c>
      <c r="N355" s="32">
        <f t="shared" si="10"/>
        <v>225.00000000000003</v>
      </c>
      <c r="O355" s="32">
        <f t="shared" si="11"/>
        <v>12.5</v>
      </c>
      <c r="P355" s="32">
        <v>1.5845070422535212</v>
      </c>
      <c r="Q355" s="33">
        <v>1.9366197183098592</v>
      </c>
    </row>
    <row r="356" spans="1:17" x14ac:dyDescent="0.25">
      <c r="A356" s="130"/>
      <c r="B356" s="1" t="s">
        <v>29</v>
      </c>
      <c r="C356" s="1">
        <v>80</v>
      </c>
      <c r="D356" s="29">
        <v>1350</v>
      </c>
      <c r="E356" s="30">
        <v>11.6</v>
      </c>
      <c r="F356" s="30">
        <v>3.4</v>
      </c>
      <c r="G356" s="12">
        <v>8</v>
      </c>
      <c r="H356" s="28" t="s">
        <v>3</v>
      </c>
      <c r="I356" s="29">
        <v>13</v>
      </c>
      <c r="J356" s="29">
        <v>30</v>
      </c>
      <c r="K356" s="1">
        <v>2</v>
      </c>
      <c r="L356" s="32">
        <v>142</v>
      </c>
      <c r="M356" s="32">
        <v>6.4545454545454541</v>
      </c>
      <c r="N356" s="32">
        <f t="shared" si="10"/>
        <v>249.00000000000003</v>
      </c>
      <c r="O356" s="32">
        <f t="shared" si="11"/>
        <v>13.105263157894735</v>
      </c>
      <c r="P356" s="32">
        <v>1.7535211267605635</v>
      </c>
      <c r="Q356" s="33">
        <v>2.0303928836174943</v>
      </c>
    </row>
    <row r="357" spans="1:17" x14ac:dyDescent="0.25">
      <c r="A357" s="132"/>
      <c r="B357" s="1" t="s">
        <v>29</v>
      </c>
      <c r="C357" s="1">
        <v>80</v>
      </c>
      <c r="D357" s="29">
        <v>1350</v>
      </c>
      <c r="E357" s="30">
        <v>11.6</v>
      </c>
      <c r="F357" s="30">
        <v>3.4</v>
      </c>
      <c r="G357" s="12">
        <v>32</v>
      </c>
      <c r="H357" s="28" t="s">
        <v>3</v>
      </c>
      <c r="I357" s="29">
        <v>13</v>
      </c>
      <c r="J357" s="29">
        <v>30</v>
      </c>
      <c r="K357" s="1">
        <v>2</v>
      </c>
      <c r="L357" s="32">
        <v>142</v>
      </c>
      <c r="M357" s="32">
        <v>6.4545454545454541</v>
      </c>
      <c r="N357" s="32">
        <f t="shared" si="10"/>
        <v>251</v>
      </c>
      <c r="O357" s="32">
        <f t="shared" si="11"/>
        <v>15.6875</v>
      </c>
      <c r="P357" s="32">
        <v>1.767605633802817</v>
      </c>
      <c r="Q357" s="33">
        <v>2.4304577464788735</v>
      </c>
    </row>
    <row r="358" spans="1:17" x14ac:dyDescent="0.25">
      <c r="A358" s="129" t="s">
        <v>247</v>
      </c>
      <c r="B358" s="1" t="s">
        <v>29</v>
      </c>
      <c r="C358" s="1">
        <v>80</v>
      </c>
      <c r="D358" s="29">
        <v>1350</v>
      </c>
      <c r="E358" s="30">
        <v>11.6</v>
      </c>
      <c r="F358" s="30">
        <v>3.4</v>
      </c>
      <c r="G358" s="36">
        <v>0.05</v>
      </c>
      <c r="H358" s="1" t="s">
        <v>31</v>
      </c>
      <c r="I358" s="29"/>
      <c r="J358" s="29">
        <v>30</v>
      </c>
      <c r="K358" s="1">
        <v>3.5</v>
      </c>
      <c r="L358" s="32">
        <v>468.01</v>
      </c>
      <c r="M358" s="32">
        <v>7.0303439987982577</v>
      </c>
      <c r="N358" s="32">
        <f t="shared" si="10"/>
        <v>693.54</v>
      </c>
      <c r="O358" s="32">
        <f t="shared" si="11"/>
        <v>16.54042451705223</v>
      </c>
      <c r="P358" s="32">
        <v>1.4818914125766542</v>
      </c>
      <c r="Q358" s="33">
        <v>2.3527190874130186</v>
      </c>
    </row>
    <row r="359" spans="1:17" x14ac:dyDescent="0.25">
      <c r="A359" s="130"/>
      <c r="B359" s="1" t="s">
        <v>29</v>
      </c>
      <c r="C359" s="1">
        <v>80</v>
      </c>
      <c r="D359" s="29">
        <v>1350</v>
      </c>
      <c r="E359" s="30">
        <v>11.6</v>
      </c>
      <c r="F359" s="30">
        <v>3.4</v>
      </c>
      <c r="G359" s="36">
        <v>0.1</v>
      </c>
      <c r="H359" s="1" t="s">
        <v>135</v>
      </c>
      <c r="I359" s="29"/>
      <c r="J359" s="29">
        <v>30</v>
      </c>
      <c r="K359" s="1">
        <v>3.5</v>
      </c>
      <c r="L359" s="32">
        <v>468.01</v>
      </c>
      <c r="M359" s="32">
        <v>7.0303439987982577</v>
      </c>
      <c r="N359" s="32">
        <f t="shared" si="10"/>
        <v>1426.75</v>
      </c>
      <c r="O359" s="32">
        <f t="shared" si="11"/>
        <v>28.701468517400926</v>
      </c>
      <c r="P359" s="32">
        <v>3.048545971239931</v>
      </c>
      <c r="Q359" s="33">
        <v>4.0825126796508187</v>
      </c>
    </row>
    <row r="360" spans="1:17" x14ac:dyDescent="0.25">
      <c r="A360" s="130"/>
      <c r="B360" s="1" t="s">
        <v>29</v>
      </c>
      <c r="C360" s="1">
        <v>80</v>
      </c>
      <c r="D360" s="29">
        <v>1350</v>
      </c>
      <c r="E360" s="30">
        <v>11.6</v>
      </c>
      <c r="F360" s="30">
        <v>3.4</v>
      </c>
      <c r="G360" s="36">
        <v>0.15</v>
      </c>
      <c r="H360" s="1" t="s">
        <v>135</v>
      </c>
      <c r="I360" s="29"/>
      <c r="J360" s="29">
        <v>30</v>
      </c>
      <c r="K360" s="1">
        <v>3.5</v>
      </c>
      <c r="L360" s="32">
        <v>468.01</v>
      </c>
      <c r="M360" s="32">
        <v>7.0303439987982577</v>
      </c>
      <c r="N360" s="32">
        <f t="shared" si="10"/>
        <v>1466.06</v>
      </c>
      <c r="O360" s="32">
        <f t="shared" si="11"/>
        <v>11.32092664092664</v>
      </c>
      <c r="P360" s="32">
        <v>3.1325399029935257</v>
      </c>
      <c r="Q360" s="33">
        <v>1.610294836619915</v>
      </c>
    </row>
    <row r="361" spans="1:17" x14ac:dyDescent="0.25">
      <c r="A361" s="132"/>
      <c r="B361" s="1" t="s">
        <v>29</v>
      </c>
      <c r="C361" s="1">
        <v>80</v>
      </c>
      <c r="D361" s="29">
        <v>1350</v>
      </c>
      <c r="E361" s="30">
        <v>11.6</v>
      </c>
      <c r="F361" s="30">
        <v>3.4</v>
      </c>
      <c r="G361" s="36">
        <v>0.2</v>
      </c>
      <c r="H361" s="1" t="s">
        <v>135</v>
      </c>
      <c r="I361" s="29"/>
      <c r="J361" s="29">
        <v>30</v>
      </c>
      <c r="K361" s="1">
        <v>3.5</v>
      </c>
      <c r="L361" s="32">
        <v>468.01</v>
      </c>
      <c r="M361" s="32">
        <v>7.0303439987982577</v>
      </c>
      <c r="N361" s="32">
        <f t="shared" si="10"/>
        <v>1462.76</v>
      </c>
      <c r="O361" s="32">
        <f t="shared" si="11"/>
        <v>8.9684855916615582</v>
      </c>
      <c r="P361" s="32">
        <v>3.1254887716074444</v>
      </c>
      <c r="Q361" s="33">
        <v>1.2756823269522231</v>
      </c>
    </row>
    <row r="362" spans="1:17" x14ac:dyDescent="0.25">
      <c r="A362" s="129" t="s">
        <v>248</v>
      </c>
      <c r="B362" s="1" t="s">
        <v>29</v>
      </c>
      <c r="C362" s="1">
        <v>80</v>
      </c>
      <c r="D362" s="29">
        <v>1350</v>
      </c>
      <c r="E362" s="30">
        <v>11.6</v>
      </c>
      <c r="F362" s="30">
        <v>3.4</v>
      </c>
      <c r="G362" s="36">
        <v>0.05</v>
      </c>
      <c r="H362" s="1" t="s">
        <v>141</v>
      </c>
      <c r="I362" s="29">
        <v>80</v>
      </c>
      <c r="J362" s="29">
        <v>25</v>
      </c>
      <c r="K362" s="1">
        <v>1</v>
      </c>
      <c r="L362" s="32">
        <v>76</v>
      </c>
      <c r="M362" s="32">
        <v>19</v>
      </c>
      <c r="N362" s="32">
        <f t="shared" si="10"/>
        <v>82</v>
      </c>
      <c r="O362" s="32">
        <f t="shared" si="11"/>
        <v>18.222222222222221</v>
      </c>
      <c r="P362" s="32">
        <v>1.0789473684210527</v>
      </c>
      <c r="Q362" s="33">
        <v>0.95906432748538006</v>
      </c>
    </row>
    <row r="363" spans="1:17" x14ac:dyDescent="0.25">
      <c r="A363" s="130"/>
      <c r="B363" s="1" t="s">
        <v>29</v>
      </c>
      <c r="C363" s="1">
        <v>80</v>
      </c>
      <c r="D363" s="29">
        <v>1350</v>
      </c>
      <c r="E363" s="30">
        <v>11.6</v>
      </c>
      <c r="F363" s="30">
        <v>3.4</v>
      </c>
      <c r="G363" s="36">
        <v>0.1</v>
      </c>
      <c r="H363" s="1" t="s">
        <v>3</v>
      </c>
      <c r="I363" s="29">
        <v>80</v>
      </c>
      <c r="J363" s="29">
        <v>25</v>
      </c>
      <c r="K363" s="1">
        <v>1</v>
      </c>
      <c r="L363" s="32">
        <v>76</v>
      </c>
      <c r="M363" s="32">
        <v>19</v>
      </c>
      <c r="N363" s="32">
        <f t="shared" si="10"/>
        <v>97</v>
      </c>
      <c r="O363" s="32">
        <f t="shared" si="11"/>
        <v>19.399999999999999</v>
      </c>
      <c r="P363" s="32">
        <v>1.2763157894736843</v>
      </c>
      <c r="Q363" s="33">
        <v>1.0210526315789472</v>
      </c>
    </row>
    <row r="364" spans="1:17" x14ac:dyDescent="0.25">
      <c r="A364" s="130"/>
      <c r="B364" s="1" t="s">
        <v>163</v>
      </c>
      <c r="C364" s="1">
        <v>80</v>
      </c>
      <c r="D364" s="29">
        <v>1350</v>
      </c>
      <c r="E364" s="30">
        <v>11.6</v>
      </c>
      <c r="F364" s="30">
        <v>3.4</v>
      </c>
      <c r="G364" s="36">
        <v>0.15</v>
      </c>
      <c r="H364" s="1" t="s">
        <v>3</v>
      </c>
      <c r="I364" s="29">
        <v>80</v>
      </c>
      <c r="J364" s="29">
        <v>25</v>
      </c>
      <c r="K364" s="1">
        <v>1</v>
      </c>
      <c r="L364" s="32">
        <v>76</v>
      </c>
      <c r="M364" s="32">
        <v>19</v>
      </c>
      <c r="N364" s="32">
        <f t="shared" si="10"/>
        <v>124.99999999999999</v>
      </c>
      <c r="O364" s="32">
        <f t="shared" si="11"/>
        <v>18.382352941176471</v>
      </c>
      <c r="P364" s="32">
        <v>1.6447368421052631</v>
      </c>
      <c r="Q364" s="33">
        <v>0.96749226006191957</v>
      </c>
    </row>
    <row r="365" spans="1:17" x14ac:dyDescent="0.25">
      <c r="A365" s="130"/>
      <c r="B365" s="1" t="s">
        <v>163</v>
      </c>
      <c r="C365" s="1">
        <v>80</v>
      </c>
      <c r="D365" s="29">
        <v>1350</v>
      </c>
      <c r="E365" s="30">
        <v>11.6</v>
      </c>
      <c r="F365" s="30">
        <v>3.4</v>
      </c>
      <c r="G365" s="36">
        <v>0.2</v>
      </c>
      <c r="H365" s="1" t="s">
        <v>3</v>
      </c>
      <c r="I365" s="29">
        <v>80</v>
      </c>
      <c r="J365" s="29">
        <v>25</v>
      </c>
      <c r="K365" s="1">
        <v>1</v>
      </c>
      <c r="L365" s="32">
        <v>76</v>
      </c>
      <c r="M365" s="32">
        <v>19</v>
      </c>
      <c r="N365" s="32">
        <f t="shared" si="10"/>
        <v>162</v>
      </c>
      <c r="O365" s="32">
        <f t="shared" si="11"/>
        <v>15.428571428571431</v>
      </c>
      <c r="P365" s="32">
        <v>2.1315789473684212</v>
      </c>
      <c r="Q365" s="33">
        <v>0.81203007518796999</v>
      </c>
    </row>
    <row r="366" spans="1:17" x14ac:dyDescent="0.25">
      <c r="A366" s="130"/>
      <c r="B366" s="1" t="s">
        <v>163</v>
      </c>
      <c r="C366" s="1">
        <v>80</v>
      </c>
      <c r="D366" s="29">
        <v>1350</v>
      </c>
      <c r="E366" s="30">
        <v>11.6</v>
      </c>
      <c r="F366" s="30">
        <v>3.4</v>
      </c>
      <c r="G366" s="36">
        <v>0.25</v>
      </c>
      <c r="H366" s="1" t="s">
        <v>3</v>
      </c>
      <c r="I366" s="29">
        <v>80</v>
      </c>
      <c r="J366" s="29">
        <v>25</v>
      </c>
      <c r="K366" s="1">
        <v>1</v>
      </c>
      <c r="L366" s="32">
        <v>76</v>
      </c>
      <c r="M366" s="32">
        <v>19</v>
      </c>
      <c r="N366" s="32">
        <f t="shared" si="10"/>
        <v>205</v>
      </c>
      <c r="O366" s="32">
        <f t="shared" si="11"/>
        <v>15.76923076923077</v>
      </c>
      <c r="P366" s="32">
        <v>2.6973684210526314</v>
      </c>
      <c r="Q366" s="33">
        <v>0.82995951417004055</v>
      </c>
    </row>
    <row r="367" spans="1:17" x14ac:dyDescent="0.25">
      <c r="A367" s="130"/>
      <c r="B367" s="1" t="s">
        <v>29</v>
      </c>
      <c r="C367" s="1">
        <v>80</v>
      </c>
      <c r="D367" s="29">
        <v>1350</v>
      </c>
      <c r="E367" s="30">
        <v>11.6</v>
      </c>
      <c r="F367" s="30">
        <v>3.4</v>
      </c>
      <c r="G367" s="36">
        <v>0.05</v>
      </c>
      <c r="H367" s="1" t="s">
        <v>3</v>
      </c>
      <c r="I367" s="29">
        <v>80</v>
      </c>
      <c r="J367" s="29">
        <v>25</v>
      </c>
      <c r="K367" s="1">
        <v>1</v>
      </c>
      <c r="L367" s="32">
        <v>76</v>
      </c>
      <c r="M367" s="32">
        <v>19</v>
      </c>
      <c r="N367" s="32">
        <f t="shared" si="10"/>
        <v>80</v>
      </c>
      <c r="O367" s="32">
        <f t="shared" si="11"/>
        <v>22.857142857142854</v>
      </c>
      <c r="P367" s="32">
        <v>1.0526315789473684</v>
      </c>
      <c r="Q367" s="33">
        <v>1.2030075187969924</v>
      </c>
    </row>
    <row r="368" spans="1:17" x14ac:dyDescent="0.25">
      <c r="A368" s="130"/>
      <c r="B368" s="1" t="s">
        <v>29</v>
      </c>
      <c r="C368" s="1">
        <v>80</v>
      </c>
      <c r="D368" s="29">
        <v>1350</v>
      </c>
      <c r="E368" s="30">
        <v>11.6</v>
      </c>
      <c r="F368" s="30">
        <v>3.4</v>
      </c>
      <c r="G368" s="36">
        <v>0.1</v>
      </c>
      <c r="H368" s="1" t="s">
        <v>3</v>
      </c>
      <c r="I368" s="29">
        <v>80</v>
      </c>
      <c r="J368" s="29">
        <v>25</v>
      </c>
      <c r="K368" s="1">
        <v>1</v>
      </c>
      <c r="L368" s="32">
        <v>76</v>
      </c>
      <c r="M368" s="32">
        <v>19</v>
      </c>
      <c r="N368" s="32">
        <f t="shared" si="10"/>
        <v>92</v>
      </c>
      <c r="O368" s="32">
        <f t="shared" si="11"/>
        <v>32.857142857142861</v>
      </c>
      <c r="P368" s="32">
        <v>1.2105263157894737</v>
      </c>
      <c r="Q368" s="33">
        <v>1.7293233082706769</v>
      </c>
    </row>
    <row r="369" spans="1:17" x14ac:dyDescent="0.25">
      <c r="A369" s="130"/>
      <c r="B369" s="1" t="s">
        <v>163</v>
      </c>
      <c r="C369" s="1">
        <v>80</v>
      </c>
      <c r="D369" s="29">
        <v>1350</v>
      </c>
      <c r="E369" s="30">
        <v>11.6</v>
      </c>
      <c r="F369" s="30">
        <v>3.4</v>
      </c>
      <c r="G369" s="36">
        <v>0.15</v>
      </c>
      <c r="H369" s="1" t="s">
        <v>3</v>
      </c>
      <c r="I369" s="29">
        <v>80</v>
      </c>
      <c r="J369" s="29">
        <v>25</v>
      </c>
      <c r="K369" s="1">
        <v>1</v>
      </c>
      <c r="L369" s="32">
        <v>76</v>
      </c>
      <c r="M369" s="32">
        <v>19</v>
      </c>
      <c r="N369" s="32">
        <f t="shared" si="10"/>
        <v>124.99999999999999</v>
      </c>
      <c r="O369" s="32">
        <f t="shared" si="11"/>
        <v>25</v>
      </c>
      <c r="P369" s="32">
        <v>1.6447368421052631</v>
      </c>
      <c r="Q369" s="33">
        <v>1.3157894736842106</v>
      </c>
    </row>
    <row r="370" spans="1:17" x14ac:dyDescent="0.25">
      <c r="A370" s="132"/>
      <c r="B370" s="1" t="s">
        <v>163</v>
      </c>
      <c r="C370" s="1">
        <v>80</v>
      </c>
      <c r="D370" s="29">
        <v>1350</v>
      </c>
      <c r="E370" s="30">
        <v>11.6</v>
      </c>
      <c r="F370" s="30">
        <v>3.4</v>
      </c>
      <c r="G370" s="36">
        <v>0.2</v>
      </c>
      <c r="H370" s="1" t="s">
        <v>3</v>
      </c>
      <c r="I370" s="29">
        <v>80</v>
      </c>
      <c r="J370" s="29">
        <v>25</v>
      </c>
      <c r="K370" s="1">
        <v>1</v>
      </c>
      <c r="L370" s="32">
        <v>76</v>
      </c>
      <c r="M370" s="32">
        <v>19</v>
      </c>
      <c r="N370" s="32">
        <f t="shared" si="10"/>
        <v>150</v>
      </c>
      <c r="O370" s="32">
        <f t="shared" si="11"/>
        <v>20.833333333333332</v>
      </c>
      <c r="P370" s="32">
        <v>1.9736842105263157</v>
      </c>
      <c r="Q370" s="33">
        <v>1.0964912280701753</v>
      </c>
    </row>
    <row r="371" spans="1:17" x14ac:dyDescent="0.25">
      <c r="A371" s="129" t="s">
        <v>249</v>
      </c>
      <c r="B371" s="1" t="s">
        <v>28</v>
      </c>
      <c r="C371" s="1">
        <v>55</v>
      </c>
      <c r="D371" s="29">
        <v>350</v>
      </c>
      <c r="E371" s="30">
        <v>7.5</v>
      </c>
      <c r="F371" s="30">
        <v>3</v>
      </c>
      <c r="G371" s="36">
        <v>0.08</v>
      </c>
      <c r="H371" s="1" t="s">
        <v>141</v>
      </c>
      <c r="I371" s="38">
        <v>0.498</v>
      </c>
      <c r="J371" s="29">
        <v>20</v>
      </c>
      <c r="K371" s="1">
        <v>3.5</v>
      </c>
      <c r="L371" s="32">
        <v>72</v>
      </c>
      <c r="M371" s="32">
        <v>14</v>
      </c>
      <c r="N371" s="32">
        <f t="shared" si="10"/>
        <v>145</v>
      </c>
      <c r="O371" s="32">
        <f t="shared" si="11"/>
        <v>23</v>
      </c>
      <c r="P371" s="32">
        <v>2.0138888888888888</v>
      </c>
      <c r="Q371" s="33">
        <v>1.6428571428571428</v>
      </c>
    </row>
    <row r="372" spans="1:17" x14ac:dyDescent="0.25">
      <c r="A372" s="130"/>
      <c r="B372" s="1" t="s">
        <v>28</v>
      </c>
      <c r="C372" s="1">
        <v>55</v>
      </c>
      <c r="D372" s="29">
        <v>350</v>
      </c>
      <c r="E372" s="30">
        <v>7.5</v>
      </c>
      <c r="F372" s="30">
        <v>3</v>
      </c>
      <c r="G372" s="36">
        <v>0.22</v>
      </c>
      <c r="H372" s="1" t="s">
        <v>3</v>
      </c>
      <c r="I372" s="38">
        <v>0.81200000000000006</v>
      </c>
      <c r="J372" s="29">
        <v>20</v>
      </c>
      <c r="K372" s="1">
        <v>3.5</v>
      </c>
      <c r="L372" s="32">
        <v>72</v>
      </c>
      <c r="M372" s="32">
        <v>14</v>
      </c>
      <c r="N372" s="32">
        <f t="shared" si="10"/>
        <v>111</v>
      </c>
      <c r="O372" s="32">
        <f t="shared" si="11"/>
        <v>30</v>
      </c>
      <c r="P372" s="32">
        <v>1.5416666666666667</v>
      </c>
      <c r="Q372" s="33">
        <v>2.1428571428571428</v>
      </c>
    </row>
    <row r="373" spans="1:17" x14ac:dyDescent="0.25">
      <c r="A373" s="132"/>
      <c r="B373" s="1" t="s">
        <v>28</v>
      </c>
      <c r="C373" s="1">
        <v>55</v>
      </c>
      <c r="D373" s="29">
        <v>350</v>
      </c>
      <c r="E373" s="30">
        <v>7.5</v>
      </c>
      <c r="F373" s="30">
        <v>3</v>
      </c>
      <c r="G373" s="36">
        <v>0.34</v>
      </c>
      <c r="H373" s="1" t="s">
        <v>3</v>
      </c>
      <c r="I373" s="38">
        <v>1.052</v>
      </c>
      <c r="J373" s="29">
        <v>20</v>
      </c>
      <c r="K373" s="1">
        <v>3.5</v>
      </c>
      <c r="L373" s="32">
        <v>72</v>
      </c>
      <c r="M373" s="32">
        <v>14</v>
      </c>
      <c r="N373" s="32">
        <f t="shared" si="10"/>
        <v>41</v>
      </c>
      <c r="O373" s="32">
        <f t="shared" si="11"/>
        <v>44</v>
      </c>
      <c r="P373" s="32">
        <v>0.56944444444444442</v>
      </c>
      <c r="Q373" s="33">
        <v>3.1428571428571428</v>
      </c>
    </row>
    <row r="374" spans="1:17" x14ac:dyDescent="0.25">
      <c r="A374" s="129" t="s">
        <v>250</v>
      </c>
      <c r="B374" s="1" t="s">
        <v>29</v>
      </c>
      <c r="C374" s="1">
        <v>80</v>
      </c>
      <c r="D374" s="29">
        <v>1350</v>
      </c>
      <c r="E374" s="30">
        <v>11.6</v>
      </c>
      <c r="F374" s="30">
        <v>3.4</v>
      </c>
      <c r="G374" s="36">
        <v>0.02</v>
      </c>
      <c r="H374" s="1" t="s">
        <v>3</v>
      </c>
      <c r="I374" s="29">
        <v>95</v>
      </c>
      <c r="J374" s="29">
        <v>35</v>
      </c>
      <c r="K374" s="1">
        <v>11</v>
      </c>
      <c r="L374" s="32">
        <v>70.099999999999994</v>
      </c>
      <c r="M374" s="32">
        <v>17.097560975609756</v>
      </c>
      <c r="N374" s="32">
        <f t="shared" si="10"/>
        <v>117.9</v>
      </c>
      <c r="O374" s="32">
        <f t="shared" si="11"/>
        <v>21.436363636363637</v>
      </c>
      <c r="P374" s="32">
        <v>1.6818830242510701</v>
      </c>
      <c r="Q374" s="33">
        <v>1.2537673453507976</v>
      </c>
    </row>
    <row r="375" spans="1:17" x14ac:dyDescent="0.25">
      <c r="A375" s="130"/>
      <c r="B375" s="1" t="s">
        <v>29</v>
      </c>
      <c r="C375" s="1">
        <v>80</v>
      </c>
      <c r="D375" s="29">
        <v>1350</v>
      </c>
      <c r="E375" s="30">
        <v>11.6</v>
      </c>
      <c r="F375" s="30">
        <v>3.4</v>
      </c>
      <c r="G375" s="36">
        <v>0.03</v>
      </c>
      <c r="H375" s="1" t="s">
        <v>3</v>
      </c>
      <c r="I375" s="29">
        <v>95</v>
      </c>
      <c r="J375" s="29">
        <v>35</v>
      </c>
      <c r="K375" s="1">
        <v>11</v>
      </c>
      <c r="L375" s="32">
        <v>70.099999999999994</v>
      </c>
      <c r="M375" s="32">
        <v>17.097560975609756</v>
      </c>
      <c r="N375" s="32">
        <f t="shared" si="10"/>
        <v>125.7</v>
      </c>
      <c r="O375" s="32">
        <f t="shared" si="11"/>
        <v>19.952380952380949</v>
      </c>
      <c r="P375" s="32">
        <v>1.7931526390870187</v>
      </c>
      <c r="Q375" s="33">
        <v>1.1669723524217104</v>
      </c>
    </row>
    <row r="376" spans="1:17" x14ac:dyDescent="0.25">
      <c r="A376" s="130"/>
      <c r="B376" s="1" t="s">
        <v>29</v>
      </c>
      <c r="C376" s="1">
        <v>80</v>
      </c>
      <c r="D376" s="29">
        <v>1350</v>
      </c>
      <c r="E376" s="30">
        <v>11.6</v>
      </c>
      <c r="F376" s="30">
        <v>3.4</v>
      </c>
      <c r="G376" s="36">
        <v>0.04</v>
      </c>
      <c r="H376" s="1" t="s">
        <v>3</v>
      </c>
      <c r="I376" s="29">
        <v>95</v>
      </c>
      <c r="J376" s="29">
        <v>35</v>
      </c>
      <c r="K376" s="1">
        <v>11</v>
      </c>
      <c r="L376" s="32">
        <v>70.099999999999994</v>
      </c>
      <c r="M376" s="32">
        <v>17.097560975609756</v>
      </c>
      <c r="N376" s="32">
        <f t="shared" si="10"/>
        <v>128.4</v>
      </c>
      <c r="O376" s="32">
        <f t="shared" si="11"/>
        <v>19.753846153846155</v>
      </c>
      <c r="P376" s="32">
        <v>1.8316690442225394</v>
      </c>
      <c r="Q376" s="33">
        <v>1.1553604740480632</v>
      </c>
    </row>
    <row r="377" spans="1:17" x14ac:dyDescent="0.25">
      <c r="A377" s="130"/>
      <c r="B377" s="1" t="s">
        <v>29</v>
      </c>
      <c r="C377" s="1">
        <v>80</v>
      </c>
      <c r="D377" s="29">
        <v>1350</v>
      </c>
      <c r="E377" s="30">
        <v>11.6</v>
      </c>
      <c r="F377" s="30">
        <v>3.4</v>
      </c>
      <c r="G377" s="36">
        <v>0.05</v>
      </c>
      <c r="H377" s="1" t="s">
        <v>3</v>
      </c>
      <c r="I377" s="29">
        <v>95</v>
      </c>
      <c r="J377" s="29">
        <v>35</v>
      </c>
      <c r="K377" s="1">
        <v>11</v>
      </c>
      <c r="L377" s="32">
        <v>70.099999999999994</v>
      </c>
      <c r="M377" s="32">
        <v>17.097560975609756</v>
      </c>
      <c r="N377" s="32">
        <f t="shared" si="10"/>
        <v>130</v>
      </c>
      <c r="O377" s="32">
        <f t="shared" si="11"/>
        <v>18.571428571428573</v>
      </c>
      <c r="P377" s="32">
        <v>1.8544935805991443</v>
      </c>
      <c r="Q377" s="33">
        <v>1.0862033829223559</v>
      </c>
    </row>
    <row r="378" spans="1:17" x14ac:dyDescent="0.25">
      <c r="A378" s="130"/>
      <c r="B378" s="1" t="s">
        <v>169</v>
      </c>
      <c r="C378" s="1">
        <v>300</v>
      </c>
      <c r="D378" s="29">
        <v>1481</v>
      </c>
      <c r="E378" s="30">
        <v>11.6</v>
      </c>
      <c r="F378" s="30">
        <v>3.4</v>
      </c>
      <c r="G378" s="36">
        <v>0.02</v>
      </c>
      <c r="H378" s="1" t="s">
        <v>3</v>
      </c>
      <c r="I378" s="29">
        <v>95</v>
      </c>
      <c r="J378" s="29">
        <v>35</v>
      </c>
      <c r="K378" s="1">
        <v>11</v>
      </c>
      <c r="L378" s="32">
        <v>70.099999999999994</v>
      </c>
      <c r="M378" s="32">
        <v>17.097560975609756</v>
      </c>
      <c r="N378" s="32">
        <f t="shared" si="10"/>
        <v>110.5</v>
      </c>
      <c r="O378" s="32">
        <f t="shared" si="11"/>
        <v>19.732142857142858</v>
      </c>
      <c r="P378" s="32">
        <v>1.5763195435092725</v>
      </c>
      <c r="Q378" s="33">
        <v>1.1540910943550031</v>
      </c>
    </row>
    <row r="379" spans="1:17" x14ac:dyDescent="0.25">
      <c r="A379" s="130"/>
      <c r="B379" s="1" t="s">
        <v>169</v>
      </c>
      <c r="C379" s="1">
        <v>300</v>
      </c>
      <c r="D379" s="29">
        <v>1481</v>
      </c>
      <c r="E379" s="30">
        <v>11.6</v>
      </c>
      <c r="F379" s="30">
        <v>3.4</v>
      </c>
      <c r="G379" s="36">
        <v>0.03</v>
      </c>
      <c r="H379" s="1" t="s">
        <v>3</v>
      </c>
      <c r="I379" s="29">
        <v>95</v>
      </c>
      <c r="J379" s="29">
        <v>35</v>
      </c>
      <c r="K379" s="1">
        <v>11</v>
      </c>
      <c r="L379" s="32">
        <v>70.099999999999994</v>
      </c>
      <c r="M379" s="32">
        <v>17.097560975609756</v>
      </c>
      <c r="N379" s="32">
        <f t="shared" si="10"/>
        <v>154.30000000000001</v>
      </c>
      <c r="O379" s="32">
        <f t="shared" si="11"/>
        <v>27.070175438596493</v>
      </c>
      <c r="P379" s="32">
        <v>2.2011412268188306</v>
      </c>
      <c r="Q379" s="33">
        <v>1.5832770227995097</v>
      </c>
    </row>
    <row r="380" spans="1:17" x14ac:dyDescent="0.25">
      <c r="A380" s="130"/>
      <c r="B380" s="1" t="s">
        <v>251</v>
      </c>
      <c r="C380" s="1">
        <v>300</v>
      </c>
      <c r="D380" s="29">
        <v>1481</v>
      </c>
      <c r="E380" s="30">
        <v>11.6</v>
      </c>
      <c r="F380" s="30">
        <v>3.4</v>
      </c>
      <c r="G380" s="36">
        <v>0.04</v>
      </c>
      <c r="H380" s="1" t="s">
        <v>3</v>
      </c>
      <c r="I380" s="29">
        <v>95</v>
      </c>
      <c r="J380" s="29">
        <v>35</v>
      </c>
      <c r="K380" s="1">
        <v>11</v>
      </c>
      <c r="L380" s="32">
        <v>70.099999999999994</v>
      </c>
      <c r="M380" s="32">
        <v>17.097560975609756</v>
      </c>
      <c r="N380" s="32">
        <f t="shared" si="10"/>
        <v>160</v>
      </c>
      <c r="O380" s="32">
        <f t="shared" si="11"/>
        <v>27.586206896551726</v>
      </c>
      <c r="P380" s="32">
        <v>2.2824536376604851</v>
      </c>
      <c r="Q380" s="33">
        <v>1.6134586059324119</v>
      </c>
    </row>
    <row r="381" spans="1:17" x14ac:dyDescent="0.25">
      <c r="A381" s="132"/>
      <c r="B381" s="1" t="s">
        <v>251</v>
      </c>
      <c r="C381" s="1">
        <v>300</v>
      </c>
      <c r="D381" s="29">
        <v>1481</v>
      </c>
      <c r="E381" s="30">
        <v>11.6</v>
      </c>
      <c r="F381" s="30">
        <v>3.4</v>
      </c>
      <c r="G381" s="36">
        <v>0.05</v>
      </c>
      <c r="H381" s="1" t="s">
        <v>3</v>
      </c>
      <c r="I381" s="29">
        <v>95</v>
      </c>
      <c r="J381" s="29">
        <v>35</v>
      </c>
      <c r="K381" s="1">
        <v>11</v>
      </c>
      <c r="L381" s="32">
        <v>70.099999999999994</v>
      </c>
      <c r="M381" s="32">
        <v>17.097560975609756</v>
      </c>
      <c r="N381" s="32">
        <f t="shared" si="10"/>
        <v>162</v>
      </c>
      <c r="O381" s="32">
        <f t="shared" si="11"/>
        <v>24.923076923076927</v>
      </c>
      <c r="P381" s="32">
        <v>2.3109843081312413</v>
      </c>
      <c r="Q381" s="33">
        <v>1.457697794359706</v>
      </c>
    </row>
    <row r="382" spans="1:17" x14ac:dyDescent="0.25">
      <c r="A382" s="129" t="s">
        <v>252</v>
      </c>
      <c r="B382" s="1" t="s">
        <v>29</v>
      </c>
      <c r="C382" s="1">
        <v>80</v>
      </c>
      <c r="D382" s="29">
        <v>1350</v>
      </c>
      <c r="E382" s="30">
        <v>11.6</v>
      </c>
      <c r="F382" s="30">
        <v>3.4</v>
      </c>
      <c r="G382" s="36">
        <v>0.03</v>
      </c>
      <c r="H382" s="1" t="s">
        <v>132</v>
      </c>
      <c r="I382" s="29">
        <v>50</v>
      </c>
      <c r="J382" s="29">
        <v>25</v>
      </c>
      <c r="K382" s="1">
        <v>2</v>
      </c>
      <c r="L382" s="32">
        <v>1468.3</v>
      </c>
      <c r="M382" s="32">
        <v>22.589230769230767</v>
      </c>
      <c r="N382" s="32">
        <f t="shared" si="10"/>
        <v>1593.4000000000003</v>
      </c>
      <c r="O382" s="32">
        <f t="shared" si="11"/>
        <v>21.917469050894084</v>
      </c>
      <c r="P382" s="32">
        <v>1.0852005720901725</v>
      </c>
      <c r="Q382" s="33">
        <v>0.97026185950290511</v>
      </c>
    </row>
    <row r="383" spans="1:17" x14ac:dyDescent="0.25">
      <c r="A383" s="130"/>
      <c r="B383" s="1" t="s">
        <v>29</v>
      </c>
      <c r="C383" s="1">
        <v>80</v>
      </c>
      <c r="D383" s="29">
        <v>1350</v>
      </c>
      <c r="E383" s="30">
        <v>11.6</v>
      </c>
      <c r="F383" s="30">
        <v>3.4</v>
      </c>
      <c r="G383" s="36">
        <v>0.05</v>
      </c>
      <c r="H383" s="1" t="s">
        <v>253</v>
      </c>
      <c r="I383" s="29">
        <v>50</v>
      </c>
      <c r="J383" s="29">
        <v>25</v>
      </c>
      <c r="K383" s="1">
        <v>2</v>
      </c>
      <c r="L383" s="32">
        <v>1468.3</v>
      </c>
      <c r="M383" s="32">
        <v>22.589230769230767</v>
      </c>
      <c r="N383" s="32">
        <f t="shared" si="10"/>
        <v>1695</v>
      </c>
      <c r="O383" s="32">
        <f t="shared" si="11"/>
        <v>20.059171597633135</v>
      </c>
      <c r="P383" s="32">
        <v>1.1543962405502963</v>
      </c>
      <c r="Q383" s="33">
        <v>0.88799710811561261</v>
      </c>
    </row>
    <row r="384" spans="1:17" x14ac:dyDescent="0.25">
      <c r="A384" s="130"/>
      <c r="B384" s="1" t="s">
        <v>163</v>
      </c>
      <c r="C384" s="1">
        <v>80</v>
      </c>
      <c r="D384" s="29">
        <v>1350</v>
      </c>
      <c r="E384" s="30">
        <v>11.6</v>
      </c>
      <c r="F384" s="30">
        <v>3.4</v>
      </c>
      <c r="G384" s="36">
        <v>7.0000000000000007E-2</v>
      </c>
      <c r="H384" s="1" t="s">
        <v>253</v>
      </c>
      <c r="I384" s="29">
        <v>50</v>
      </c>
      <c r="J384" s="29">
        <v>25</v>
      </c>
      <c r="K384" s="1">
        <v>2</v>
      </c>
      <c r="L384" s="32">
        <v>1468.3</v>
      </c>
      <c r="M384" s="32">
        <v>22.589230769230767</v>
      </c>
      <c r="N384" s="32">
        <f t="shared" si="10"/>
        <v>1773.5</v>
      </c>
      <c r="O384" s="32">
        <f t="shared" si="11"/>
        <v>19.446271929824562</v>
      </c>
      <c r="P384" s="32">
        <v>1.2078594292719471</v>
      </c>
      <c r="Q384" s="33">
        <v>0.86086472481005016</v>
      </c>
    </row>
    <row r="385" spans="1:17" x14ac:dyDescent="0.25">
      <c r="A385" s="130"/>
      <c r="B385" s="1" t="s">
        <v>163</v>
      </c>
      <c r="C385" s="1">
        <v>80</v>
      </c>
      <c r="D385" s="29">
        <v>1350</v>
      </c>
      <c r="E385" s="30">
        <v>11.6</v>
      </c>
      <c r="F385" s="30">
        <v>3.4</v>
      </c>
      <c r="G385" s="36">
        <v>0.1</v>
      </c>
      <c r="H385" s="1" t="s">
        <v>253</v>
      </c>
      <c r="I385" s="29">
        <v>50</v>
      </c>
      <c r="J385" s="29">
        <v>25</v>
      </c>
      <c r="K385" s="1">
        <v>2</v>
      </c>
      <c r="L385" s="32">
        <v>1468.3</v>
      </c>
      <c r="M385" s="32">
        <v>22.589230769230767</v>
      </c>
      <c r="N385" s="32">
        <f t="shared" si="10"/>
        <v>1881.7000000000003</v>
      </c>
      <c r="O385" s="32">
        <f t="shared" si="11"/>
        <v>19.045546558704455</v>
      </c>
      <c r="P385" s="32">
        <v>1.2815500919430636</v>
      </c>
      <c r="Q385" s="33">
        <v>0.84312506048885771</v>
      </c>
    </row>
    <row r="386" spans="1:17" x14ac:dyDescent="0.25">
      <c r="A386" s="130"/>
      <c r="B386" s="1" t="s">
        <v>163</v>
      </c>
      <c r="C386" s="1">
        <v>80</v>
      </c>
      <c r="D386" s="29">
        <v>1350</v>
      </c>
      <c r="E386" s="30">
        <v>11.6</v>
      </c>
      <c r="F386" s="30">
        <v>3.4</v>
      </c>
      <c r="G386" s="36">
        <v>0.15</v>
      </c>
      <c r="H386" s="1" t="s">
        <v>253</v>
      </c>
      <c r="I386" s="29">
        <v>50</v>
      </c>
      <c r="J386" s="29">
        <v>25</v>
      </c>
      <c r="K386" s="1">
        <v>2</v>
      </c>
      <c r="L386" s="32">
        <v>1468.3</v>
      </c>
      <c r="M386" s="32">
        <v>22.589230769230767</v>
      </c>
      <c r="N386" s="32">
        <f t="shared" si="10"/>
        <v>1940.4</v>
      </c>
      <c r="O386" s="32">
        <f t="shared" si="11"/>
        <v>18.016713091922007</v>
      </c>
      <c r="P386" s="32">
        <v>1.3215282980317375</v>
      </c>
      <c r="Q386" s="33">
        <v>0.79757975275824466</v>
      </c>
    </row>
    <row r="387" spans="1:17" x14ac:dyDescent="0.25">
      <c r="A387" s="130"/>
      <c r="B387" s="1" t="s">
        <v>163</v>
      </c>
      <c r="C387" s="1">
        <v>80</v>
      </c>
      <c r="D387" s="29">
        <v>1350</v>
      </c>
      <c r="E387" s="30">
        <v>11.6</v>
      </c>
      <c r="F387" s="30">
        <v>3.4</v>
      </c>
      <c r="G387" s="36">
        <v>0.2</v>
      </c>
      <c r="H387" s="1" t="s">
        <v>253</v>
      </c>
      <c r="I387" s="29">
        <v>50</v>
      </c>
      <c r="J387" s="29">
        <v>25</v>
      </c>
      <c r="K387" s="1">
        <v>2</v>
      </c>
      <c r="L387" s="32">
        <v>1468.3</v>
      </c>
      <c r="M387" s="32">
        <v>22.589230769230767</v>
      </c>
      <c r="N387" s="32">
        <f t="shared" ref="N387:N448" si="12">L387*P387</f>
        <v>2027.6</v>
      </c>
      <c r="O387" s="32">
        <f t="shared" ref="O387:O448" si="13">M387*Q387</f>
        <v>16.910758965804835</v>
      </c>
      <c r="P387" s="32">
        <v>1.3809167063951509</v>
      </c>
      <c r="Q387" s="33">
        <v>0.74862039963039873</v>
      </c>
    </row>
    <row r="388" spans="1:17" x14ac:dyDescent="0.25">
      <c r="A388" s="130"/>
      <c r="B388" s="1" t="s">
        <v>163</v>
      </c>
      <c r="C388" s="1">
        <v>80</v>
      </c>
      <c r="D388" s="29">
        <v>1350</v>
      </c>
      <c r="E388" s="30">
        <v>11.6</v>
      </c>
      <c r="F388" s="30">
        <v>3.4</v>
      </c>
      <c r="G388" s="36">
        <v>0.3</v>
      </c>
      <c r="H388" s="1" t="s">
        <v>253</v>
      </c>
      <c r="I388" s="29">
        <v>50</v>
      </c>
      <c r="J388" s="29">
        <v>25</v>
      </c>
      <c r="K388" s="1">
        <v>2</v>
      </c>
      <c r="L388" s="32">
        <v>1468.3</v>
      </c>
      <c r="M388" s="32">
        <v>22.589230769230767</v>
      </c>
      <c r="N388" s="32">
        <f t="shared" si="12"/>
        <v>2185.5</v>
      </c>
      <c r="O388" s="32">
        <f t="shared" si="13"/>
        <v>17.114330462020359</v>
      </c>
      <c r="P388" s="32">
        <v>1.4884560375944971</v>
      </c>
      <c r="Q388" s="33">
        <v>0.7576322822524848</v>
      </c>
    </row>
    <row r="389" spans="1:17" x14ac:dyDescent="0.25">
      <c r="A389" s="130"/>
      <c r="B389" s="1" t="s">
        <v>29</v>
      </c>
      <c r="C389" s="1">
        <v>80</v>
      </c>
      <c r="D389" s="29">
        <v>1350</v>
      </c>
      <c r="E389" s="30">
        <v>11.6</v>
      </c>
      <c r="F389" s="30">
        <v>3.4</v>
      </c>
      <c r="G389" s="36">
        <v>0.03</v>
      </c>
      <c r="H389" s="1" t="s">
        <v>253</v>
      </c>
      <c r="I389" s="29">
        <v>50</v>
      </c>
      <c r="J389" s="29">
        <v>25</v>
      </c>
      <c r="K389" s="1">
        <v>6</v>
      </c>
      <c r="L389" s="32">
        <v>1365.8</v>
      </c>
      <c r="M389" s="32">
        <v>20.055800293685756</v>
      </c>
      <c r="N389" s="32">
        <f t="shared" si="12"/>
        <v>1449.7</v>
      </c>
      <c r="O389" s="32">
        <f t="shared" si="13"/>
        <v>19.22679045092838</v>
      </c>
      <c r="P389" s="32">
        <v>1.0614291990042466</v>
      </c>
      <c r="Q389" s="33">
        <v>0.95866483358341092</v>
      </c>
    </row>
    <row r="390" spans="1:17" x14ac:dyDescent="0.25">
      <c r="A390" s="130"/>
      <c r="B390" s="1" t="s">
        <v>29</v>
      </c>
      <c r="C390" s="1">
        <v>80</v>
      </c>
      <c r="D390" s="29">
        <v>1350</v>
      </c>
      <c r="E390" s="30">
        <v>11.6</v>
      </c>
      <c r="F390" s="30">
        <v>3.4</v>
      </c>
      <c r="G390" s="36">
        <v>0.05</v>
      </c>
      <c r="H390" s="1" t="s">
        <v>253</v>
      </c>
      <c r="I390" s="29">
        <v>50</v>
      </c>
      <c r="J390" s="29">
        <v>25</v>
      </c>
      <c r="K390" s="1">
        <v>6</v>
      </c>
      <c r="L390" s="32">
        <v>1365.8</v>
      </c>
      <c r="M390" s="32">
        <v>20.055800293685756</v>
      </c>
      <c r="N390" s="32">
        <f t="shared" si="12"/>
        <v>1582.7999999999997</v>
      </c>
      <c r="O390" s="32">
        <f t="shared" si="13"/>
        <v>19.326007326007325</v>
      </c>
      <c r="P390" s="32">
        <v>1.1588812417630692</v>
      </c>
      <c r="Q390" s="33">
        <v>0.96361187501910883</v>
      </c>
    </row>
    <row r="391" spans="1:17" x14ac:dyDescent="0.25">
      <c r="A391" s="130"/>
      <c r="B391" s="1" t="s">
        <v>163</v>
      </c>
      <c r="C391" s="1">
        <v>80</v>
      </c>
      <c r="D391" s="29">
        <v>1350</v>
      </c>
      <c r="E391" s="30">
        <v>11.6</v>
      </c>
      <c r="F391" s="30">
        <v>3.4</v>
      </c>
      <c r="G391" s="36">
        <v>7.0000000000000007E-2</v>
      </c>
      <c r="H391" s="1" t="s">
        <v>253</v>
      </c>
      <c r="I391" s="29">
        <v>50</v>
      </c>
      <c r="J391" s="29">
        <v>25</v>
      </c>
      <c r="K391" s="1">
        <v>6</v>
      </c>
      <c r="L391" s="32">
        <v>1365.8</v>
      </c>
      <c r="M391" s="32">
        <v>20.055800293685756</v>
      </c>
      <c r="N391" s="32">
        <f t="shared" si="12"/>
        <v>1671.6</v>
      </c>
      <c r="O391" s="32">
        <f t="shared" si="13"/>
        <v>19.852731591448929</v>
      </c>
      <c r="P391" s="32">
        <v>1.2238980817103529</v>
      </c>
      <c r="Q391" s="33">
        <v>0.98987481430492907</v>
      </c>
    </row>
    <row r="392" spans="1:17" x14ac:dyDescent="0.25">
      <c r="A392" s="130"/>
      <c r="B392" s="1" t="s">
        <v>163</v>
      </c>
      <c r="C392" s="1">
        <v>80</v>
      </c>
      <c r="D392" s="29">
        <v>1350</v>
      </c>
      <c r="E392" s="30">
        <v>11.6</v>
      </c>
      <c r="F392" s="30">
        <v>3.4</v>
      </c>
      <c r="G392" s="36">
        <v>0.1</v>
      </c>
      <c r="H392" s="1" t="s">
        <v>253</v>
      </c>
      <c r="I392" s="29">
        <v>50</v>
      </c>
      <c r="J392" s="29">
        <v>25</v>
      </c>
      <c r="K392" s="1">
        <v>6</v>
      </c>
      <c r="L392" s="32">
        <v>1365.8</v>
      </c>
      <c r="M392" s="32">
        <v>20.055800293685756</v>
      </c>
      <c r="N392" s="32">
        <f t="shared" si="12"/>
        <v>1779.2</v>
      </c>
      <c r="O392" s="32">
        <f t="shared" si="13"/>
        <v>20.427095292766936</v>
      </c>
      <c r="P392" s="32">
        <v>1.3026797481329624</v>
      </c>
      <c r="Q392" s="33">
        <v>1.0185130981384012</v>
      </c>
    </row>
    <row r="393" spans="1:17" x14ac:dyDescent="0.25">
      <c r="A393" s="130"/>
      <c r="B393" s="1" t="s">
        <v>163</v>
      </c>
      <c r="C393" s="1">
        <v>80</v>
      </c>
      <c r="D393" s="29">
        <v>1350</v>
      </c>
      <c r="E393" s="30">
        <v>11.6</v>
      </c>
      <c r="F393" s="30">
        <v>3.4</v>
      </c>
      <c r="G393" s="36">
        <v>0.15</v>
      </c>
      <c r="H393" s="1" t="s">
        <v>253</v>
      </c>
      <c r="I393" s="29">
        <v>50</v>
      </c>
      <c r="J393" s="29">
        <v>25</v>
      </c>
      <c r="K393" s="1">
        <v>6</v>
      </c>
      <c r="L393" s="32">
        <v>1365.8</v>
      </c>
      <c r="M393" s="32">
        <v>20.055800293685756</v>
      </c>
      <c r="N393" s="32">
        <f t="shared" si="12"/>
        <v>1893.1</v>
      </c>
      <c r="O393" s="32">
        <f t="shared" si="13"/>
        <v>19.740354535974973</v>
      </c>
      <c r="P393" s="32">
        <v>1.386074095768048</v>
      </c>
      <c r="Q393" s="33">
        <v>0.98427159459649705</v>
      </c>
    </row>
    <row r="394" spans="1:17" x14ac:dyDescent="0.25">
      <c r="A394" s="130"/>
      <c r="B394" s="1" t="s">
        <v>163</v>
      </c>
      <c r="C394" s="1">
        <v>80</v>
      </c>
      <c r="D394" s="29">
        <v>1350</v>
      </c>
      <c r="E394" s="30">
        <v>11.6</v>
      </c>
      <c r="F394" s="30">
        <v>3.4</v>
      </c>
      <c r="G394" s="36">
        <v>0.2</v>
      </c>
      <c r="H394" s="1" t="s">
        <v>253</v>
      </c>
      <c r="I394" s="29">
        <v>50</v>
      </c>
      <c r="J394" s="29">
        <v>25</v>
      </c>
      <c r="K394" s="1">
        <v>6</v>
      </c>
      <c r="L394" s="32">
        <v>1365.8</v>
      </c>
      <c r="M394" s="32">
        <v>20.055800293685756</v>
      </c>
      <c r="N394" s="32">
        <f t="shared" si="12"/>
        <v>1974.9</v>
      </c>
      <c r="O394" s="32">
        <f t="shared" si="13"/>
        <v>19.304985337243401</v>
      </c>
      <c r="P394" s="32">
        <v>1.445965734368136</v>
      </c>
      <c r="Q394" s="33">
        <v>0.9625637000045949</v>
      </c>
    </row>
    <row r="395" spans="1:17" x14ac:dyDescent="0.25">
      <c r="A395" s="132"/>
      <c r="B395" s="1" t="s">
        <v>163</v>
      </c>
      <c r="C395" s="1">
        <v>80</v>
      </c>
      <c r="D395" s="29">
        <v>1350</v>
      </c>
      <c r="E395" s="30">
        <v>11.6</v>
      </c>
      <c r="F395" s="30">
        <v>3.4</v>
      </c>
      <c r="G395" s="36">
        <v>0.3</v>
      </c>
      <c r="H395" s="1" t="s">
        <v>253</v>
      </c>
      <c r="I395" s="29">
        <v>50</v>
      </c>
      <c r="J395" s="29">
        <v>25</v>
      </c>
      <c r="K395" s="1">
        <v>6</v>
      </c>
      <c r="L395" s="32">
        <v>1365.8</v>
      </c>
      <c r="M395" s="32">
        <v>20.055800293685756</v>
      </c>
      <c r="N395" s="32">
        <f t="shared" si="12"/>
        <v>2135.3000000000002</v>
      </c>
      <c r="O395" s="32">
        <f t="shared" si="13"/>
        <v>18.48744588744589</v>
      </c>
      <c r="P395" s="32">
        <v>1.5634060623810222</v>
      </c>
      <c r="Q395" s="33">
        <v>0.92180045755971962</v>
      </c>
    </row>
    <row r="396" spans="1:17" x14ac:dyDescent="0.25">
      <c r="A396" s="129" t="s">
        <v>254</v>
      </c>
      <c r="B396" s="1" t="s">
        <v>29</v>
      </c>
      <c r="C396" s="1">
        <v>80</v>
      </c>
      <c r="D396" s="29">
        <v>1350</v>
      </c>
      <c r="E396" s="30">
        <v>11.6</v>
      </c>
      <c r="F396" s="30">
        <v>3.4</v>
      </c>
      <c r="G396" s="36">
        <v>0.2</v>
      </c>
      <c r="H396" s="28" t="s">
        <v>4</v>
      </c>
      <c r="I396" s="29">
        <v>40</v>
      </c>
      <c r="J396" s="29">
        <v>35</v>
      </c>
      <c r="K396" s="1">
        <v>2.6</v>
      </c>
      <c r="L396" s="32">
        <v>10</v>
      </c>
      <c r="M396" s="32">
        <v>41.666666666666671</v>
      </c>
      <c r="N396" s="32">
        <f t="shared" si="12"/>
        <v>8</v>
      </c>
      <c r="O396" s="32">
        <f t="shared" si="13"/>
        <v>44.444444444444443</v>
      </c>
      <c r="P396" s="32">
        <v>0.8</v>
      </c>
      <c r="Q396" s="33">
        <v>1.0666666666666664</v>
      </c>
    </row>
    <row r="397" spans="1:17" x14ac:dyDescent="0.25">
      <c r="A397" s="130"/>
      <c r="B397" s="1" t="s">
        <v>29</v>
      </c>
      <c r="C397" s="1">
        <v>80</v>
      </c>
      <c r="D397" s="29">
        <v>1350</v>
      </c>
      <c r="E397" s="30">
        <v>11.6</v>
      </c>
      <c r="F397" s="30">
        <v>3.4</v>
      </c>
      <c r="G397" s="36">
        <v>0.3</v>
      </c>
      <c r="H397" s="28" t="s">
        <v>4</v>
      </c>
      <c r="I397" s="29">
        <v>40</v>
      </c>
      <c r="J397" s="29">
        <v>35</v>
      </c>
      <c r="K397" s="1">
        <v>2.6</v>
      </c>
      <c r="L397" s="32">
        <v>10</v>
      </c>
      <c r="M397" s="32">
        <v>41.666666666666671</v>
      </c>
      <c r="N397" s="32">
        <f t="shared" si="12"/>
        <v>15</v>
      </c>
      <c r="O397" s="32">
        <f t="shared" si="13"/>
        <v>38.46153846153846</v>
      </c>
      <c r="P397" s="32">
        <v>1.5</v>
      </c>
      <c r="Q397" s="33">
        <v>0.92307692307692291</v>
      </c>
    </row>
    <row r="398" spans="1:17" x14ac:dyDescent="0.25">
      <c r="A398" s="130"/>
      <c r="B398" s="1" t="s">
        <v>29</v>
      </c>
      <c r="C398" s="1">
        <v>80</v>
      </c>
      <c r="D398" s="29">
        <v>1350</v>
      </c>
      <c r="E398" s="30">
        <v>11.6</v>
      </c>
      <c r="F398" s="30">
        <v>3.4</v>
      </c>
      <c r="G398" s="36">
        <v>0.4</v>
      </c>
      <c r="H398" s="28" t="s">
        <v>4</v>
      </c>
      <c r="I398" s="29">
        <v>40</v>
      </c>
      <c r="J398" s="29">
        <v>35</v>
      </c>
      <c r="K398" s="1">
        <v>2.6</v>
      </c>
      <c r="L398" s="32">
        <v>10</v>
      </c>
      <c r="M398" s="32">
        <v>41.666666666666671</v>
      </c>
      <c r="N398" s="32">
        <f t="shared" si="12"/>
        <v>26</v>
      </c>
      <c r="O398" s="32">
        <f t="shared" si="13"/>
        <v>29.213483146067414</v>
      </c>
      <c r="P398" s="32">
        <v>2.6</v>
      </c>
      <c r="Q398" s="33">
        <v>0.70112359550561787</v>
      </c>
    </row>
    <row r="399" spans="1:17" x14ac:dyDescent="0.25">
      <c r="A399" s="130"/>
      <c r="B399" s="1" t="s">
        <v>29</v>
      </c>
      <c r="C399" s="1">
        <v>80</v>
      </c>
      <c r="D399" s="29">
        <v>1350</v>
      </c>
      <c r="E399" s="30">
        <v>11.6</v>
      </c>
      <c r="F399" s="30">
        <v>3.4</v>
      </c>
      <c r="G399" s="36">
        <v>0.5</v>
      </c>
      <c r="H399" s="28" t="s">
        <v>4</v>
      </c>
      <c r="I399" s="29">
        <v>40</v>
      </c>
      <c r="J399" s="29">
        <v>35</v>
      </c>
      <c r="K399" s="1">
        <v>2.6</v>
      </c>
      <c r="L399" s="32">
        <v>10</v>
      </c>
      <c r="M399" s="32">
        <v>41.666666666666671</v>
      </c>
      <c r="N399" s="32">
        <f t="shared" si="12"/>
        <v>5</v>
      </c>
      <c r="O399" s="32">
        <f t="shared" si="13"/>
        <v>100.00000000000001</v>
      </c>
      <c r="P399" s="32">
        <v>0.5</v>
      </c>
      <c r="Q399" s="33">
        <v>2.4</v>
      </c>
    </row>
    <row r="400" spans="1:17" x14ac:dyDescent="0.25">
      <c r="A400" s="132"/>
      <c r="B400" s="1" t="s">
        <v>29</v>
      </c>
      <c r="C400" s="1">
        <v>80</v>
      </c>
      <c r="D400" s="29">
        <v>1350</v>
      </c>
      <c r="E400" s="30">
        <v>11.6</v>
      </c>
      <c r="F400" s="30">
        <v>3.4</v>
      </c>
      <c r="G400" s="36">
        <v>0.6</v>
      </c>
      <c r="H400" s="28" t="s">
        <v>4</v>
      </c>
      <c r="I400" s="29">
        <v>40</v>
      </c>
      <c r="J400" s="29">
        <v>35</v>
      </c>
      <c r="K400" s="1">
        <v>2.6</v>
      </c>
      <c r="L400" s="32">
        <v>10</v>
      </c>
      <c r="M400" s="32">
        <v>41.666666666666671</v>
      </c>
      <c r="N400" s="32">
        <f t="shared" si="12"/>
        <v>8</v>
      </c>
      <c r="O400" s="32">
        <f t="shared" si="13"/>
        <v>88.888888888888886</v>
      </c>
      <c r="P400" s="32">
        <v>0.8</v>
      </c>
      <c r="Q400" s="33">
        <v>2.1333333333333329</v>
      </c>
    </row>
    <row r="401" spans="1:17" x14ac:dyDescent="0.25">
      <c r="A401" s="129" t="s">
        <v>255</v>
      </c>
      <c r="B401" s="1" t="s">
        <v>29</v>
      </c>
      <c r="C401" s="1">
        <v>80</v>
      </c>
      <c r="D401" s="29">
        <v>1350</v>
      </c>
      <c r="E401" s="30">
        <v>11.6</v>
      </c>
      <c r="F401" s="30">
        <v>3.4</v>
      </c>
      <c r="G401" s="36">
        <v>0.1</v>
      </c>
      <c r="H401" s="1" t="s">
        <v>256</v>
      </c>
      <c r="I401" s="29">
        <v>75</v>
      </c>
      <c r="J401" s="29">
        <v>25</v>
      </c>
      <c r="K401" s="1"/>
      <c r="L401" s="32">
        <v>43.493403999999998</v>
      </c>
      <c r="M401" s="32">
        <v>18.129486</v>
      </c>
      <c r="N401" s="32">
        <f t="shared" si="12"/>
        <v>51.926589999999997</v>
      </c>
      <c r="O401" s="32">
        <f t="shared" si="13"/>
        <v>17.237970000000001</v>
      </c>
      <c r="P401" s="32">
        <v>1.1938957456629515</v>
      </c>
      <c r="Q401" s="33">
        <v>0.9508250813067729</v>
      </c>
    </row>
    <row r="402" spans="1:17" x14ac:dyDescent="0.25">
      <c r="A402" s="130"/>
      <c r="B402" s="1" t="s">
        <v>29</v>
      </c>
      <c r="C402" s="1">
        <v>80</v>
      </c>
      <c r="D402" s="29">
        <v>1350</v>
      </c>
      <c r="E402" s="30">
        <v>11.6</v>
      </c>
      <c r="F402" s="30">
        <v>3.4</v>
      </c>
      <c r="G402" s="36">
        <v>0.3</v>
      </c>
      <c r="H402" s="1" t="s">
        <v>256</v>
      </c>
      <c r="I402" s="29">
        <v>75</v>
      </c>
      <c r="J402" s="29">
        <v>25</v>
      </c>
      <c r="K402" s="1"/>
      <c r="L402" s="32">
        <v>43.493403999999998</v>
      </c>
      <c r="M402" s="32">
        <v>18.129486</v>
      </c>
      <c r="N402" s="32">
        <f t="shared" si="12"/>
        <v>212.39162999999996</v>
      </c>
      <c r="O402" s="32">
        <f t="shared" si="13"/>
        <v>14.361119999999998</v>
      </c>
      <c r="P402" s="32">
        <v>4.8833066733521244</v>
      </c>
      <c r="Q402" s="33">
        <v>0.79214159739553558</v>
      </c>
    </row>
    <row r="403" spans="1:17" x14ac:dyDescent="0.25">
      <c r="A403" s="130"/>
      <c r="B403" s="1" t="s">
        <v>163</v>
      </c>
      <c r="C403" s="1">
        <v>80</v>
      </c>
      <c r="D403" s="29">
        <v>1350</v>
      </c>
      <c r="E403" s="30">
        <v>11.6</v>
      </c>
      <c r="F403" s="30">
        <v>3.4</v>
      </c>
      <c r="G403" s="36">
        <v>0.5</v>
      </c>
      <c r="H403" s="1" t="s">
        <v>256</v>
      </c>
      <c r="I403" s="29">
        <v>75</v>
      </c>
      <c r="J403" s="29">
        <v>25</v>
      </c>
      <c r="K403" s="1"/>
      <c r="L403" s="32">
        <v>43.493403999999998</v>
      </c>
      <c r="M403" s="32">
        <v>18.129486</v>
      </c>
      <c r="N403" s="32">
        <f t="shared" si="12"/>
        <v>225.09675999999999</v>
      </c>
      <c r="O403" s="32">
        <f t="shared" si="13"/>
        <v>11.953155000000001</v>
      </c>
      <c r="P403" s="32">
        <v>5.1754229215997904</v>
      </c>
      <c r="Q403" s="33">
        <v>0.65932122951527694</v>
      </c>
    </row>
    <row r="404" spans="1:17" x14ac:dyDescent="0.25">
      <c r="A404" s="129" t="s">
        <v>257</v>
      </c>
      <c r="B404" s="1" t="s">
        <v>29</v>
      </c>
      <c r="C404" s="1">
        <v>80</v>
      </c>
      <c r="D404" s="29">
        <v>1350</v>
      </c>
      <c r="E404" s="30">
        <v>11.6</v>
      </c>
      <c r="F404" s="30">
        <v>3.4</v>
      </c>
      <c r="G404" s="36">
        <v>0.05</v>
      </c>
      <c r="H404" s="1" t="s">
        <v>2</v>
      </c>
      <c r="I404" s="29">
        <v>55</v>
      </c>
      <c r="J404" s="29">
        <v>22</v>
      </c>
      <c r="K404" s="1">
        <v>4</v>
      </c>
      <c r="L404" s="32">
        <v>8.07</v>
      </c>
      <c r="M404" s="32">
        <v>35.086956521739133</v>
      </c>
      <c r="N404" s="32">
        <f t="shared" si="12"/>
        <v>10.050000000000001</v>
      </c>
      <c r="O404" s="32">
        <f t="shared" si="13"/>
        <v>38.653846153846153</v>
      </c>
      <c r="P404" s="32">
        <v>1.2453531598513012</v>
      </c>
      <c r="Q404" s="33">
        <v>1.1016585644838433</v>
      </c>
    </row>
    <row r="405" spans="1:17" x14ac:dyDescent="0.25">
      <c r="A405" s="130"/>
      <c r="B405" s="1" t="s">
        <v>29</v>
      </c>
      <c r="C405" s="1">
        <v>80</v>
      </c>
      <c r="D405" s="29">
        <v>1350</v>
      </c>
      <c r="E405" s="30">
        <v>11.6</v>
      </c>
      <c r="F405" s="30">
        <v>3.4</v>
      </c>
      <c r="G405" s="36">
        <v>0.1</v>
      </c>
      <c r="H405" s="1" t="s">
        <v>4</v>
      </c>
      <c r="I405" s="29">
        <v>55</v>
      </c>
      <c r="J405" s="29">
        <v>22</v>
      </c>
      <c r="K405" s="1">
        <v>4</v>
      </c>
      <c r="L405" s="32">
        <v>8.07</v>
      </c>
      <c r="M405" s="32">
        <v>35.086956521739133</v>
      </c>
      <c r="N405" s="32">
        <f t="shared" si="12"/>
        <v>13.67</v>
      </c>
      <c r="O405" s="32">
        <f t="shared" si="13"/>
        <v>30.377777777777776</v>
      </c>
      <c r="P405" s="32">
        <v>1.6939281288723667</v>
      </c>
      <c r="Q405" s="33">
        <v>0.86578548809032074</v>
      </c>
    </row>
    <row r="406" spans="1:17" x14ac:dyDescent="0.25">
      <c r="A406" s="130"/>
      <c r="B406" s="1" t="s">
        <v>29</v>
      </c>
      <c r="C406" s="1">
        <v>80</v>
      </c>
      <c r="D406" s="29">
        <v>1350</v>
      </c>
      <c r="E406" s="30">
        <v>11.6</v>
      </c>
      <c r="F406" s="30">
        <v>3.4</v>
      </c>
      <c r="G406" s="36">
        <v>0.2</v>
      </c>
      <c r="H406" s="1" t="s">
        <v>4</v>
      </c>
      <c r="I406" s="29">
        <v>55</v>
      </c>
      <c r="J406" s="29">
        <v>22</v>
      </c>
      <c r="K406" s="1">
        <v>4</v>
      </c>
      <c r="L406" s="32">
        <v>8.07</v>
      </c>
      <c r="M406" s="32">
        <v>35.086956521739133</v>
      </c>
      <c r="N406" s="32">
        <f t="shared" si="12"/>
        <v>19.75</v>
      </c>
      <c r="O406" s="32">
        <f t="shared" si="13"/>
        <v>18.632075471698112</v>
      </c>
      <c r="P406" s="32">
        <v>2.4473358116480792</v>
      </c>
      <c r="Q406" s="33">
        <v>0.53102569498024355</v>
      </c>
    </row>
    <row r="407" spans="1:17" x14ac:dyDescent="0.25">
      <c r="A407" s="130"/>
      <c r="B407" s="1" t="s">
        <v>29</v>
      </c>
      <c r="C407" s="1">
        <v>80</v>
      </c>
      <c r="D407" s="29">
        <v>1350</v>
      </c>
      <c r="E407" s="30">
        <v>11.6</v>
      </c>
      <c r="F407" s="30">
        <v>3.4</v>
      </c>
      <c r="G407" s="36">
        <v>0.2</v>
      </c>
      <c r="H407" s="1" t="s">
        <v>4</v>
      </c>
      <c r="I407" s="29">
        <v>55</v>
      </c>
      <c r="J407" s="29">
        <v>22</v>
      </c>
      <c r="K407" s="1">
        <v>4</v>
      </c>
      <c r="L407" s="32">
        <v>8.07</v>
      </c>
      <c r="M407" s="32">
        <v>35.086956521739133</v>
      </c>
      <c r="N407" s="32">
        <f t="shared" si="12"/>
        <v>8.7799999999999994</v>
      </c>
      <c r="O407" s="32">
        <f t="shared" si="13"/>
        <v>38.173913043478258</v>
      </c>
      <c r="P407" s="32">
        <v>1.087980173482032</v>
      </c>
      <c r="Q407" s="33">
        <v>1.087980173482032</v>
      </c>
    </row>
    <row r="408" spans="1:17" x14ac:dyDescent="0.25">
      <c r="A408" s="130"/>
      <c r="B408" s="1" t="s">
        <v>29</v>
      </c>
      <c r="C408" s="1">
        <v>80</v>
      </c>
      <c r="D408" s="29">
        <v>1350</v>
      </c>
      <c r="E408" s="30">
        <v>11.6</v>
      </c>
      <c r="F408" s="30">
        <v>3.4</v>
      </c>
      <c r="G408" s="36">
        <v>0.2</v>
      </c>
      <c r="H408" s="1" t="s">
        <v>4</v>
      </c>
      <c r="I408" s="29">
        <v>55</v>
      </c>
      <c r="J408" s="29">
        <v>22</v>
      </c>
      <c r="K408" s="1">
        <v>4</v>
      </c>
      <c r="L408" s="32">
        <v>8.07</v>
      </c>
      <c r="M408" s="32">
        <v>35.086956521739133</v>
      </c>
      <c r="N408" s="32">
        <f t="shared" si="12"/>
        <v>12.96</v>
      </c>
      <c r="O408" s="32">
        <f t="shared" si="13"/>
        <v>41.806451612903231</v>
      </c>
      <c r="P408" s="32">
        <v>1.6059479553903346</v>
      </c>
      <c r="Q408" s="33">
        <v>1.1915097733541193</v>
      </c>
    </row>
    <row r="409" spans="1:17" x14ac:dyDescent="0.25">
      <c r="A409" s="130"/>
      <c r="B409" s="1" t="s">
        <v>29</v>
      </c>
      <c r="C409" s="1">
        <v>80</v>
      </c>
      <c r="D409" s="29">
        <v>1350</v>
      </c>
      <c r="E409" s="30">
        <v>11.6</v>
      </c>
      <c r="F409" s="30">
        <v>3.4</v>
      </c>
      <c r="G409" s="36">
        <v>0.2</v>
      </c>
      <c r="H409" s="1" t="s">
        <v>4</v>
      </c>
      <c r="I409" s="29">
        <v>55</v>
      </c>
      <c r="J409" s="29">
        <v>22</v>
      </c>
      <c r="K409" s="1">
        <v>4</v>
      </c>
      <c r="L409" s="32">
        <v>8.07</v>
      </c>
      <c r="M409" s="32">
        <v>35.086956521739133</v>
      </c>
      <c r="N409" s="32">
        <f t="shared" si="12"/>
        <v>12.92</v>
      </c>
      <c r="O409" s="32">
        <f t="shared" si="13"/>
        <v>35.888888888888893</v>
      </c>
      <c r="P409" s="32">
        <v>1.600991325898389</v>
      </c>
      <c r="Q409" s="33">
        <v>1.0228555693239709</v>
      </c>
    </row>
    <row r="410" spans="1:17" x14ac:dyDescent="0.25">
      <c r="A410" s="130"/>
      <c r="B410" s="1" t="s">
        <v>29</v>
      </c>
      <c r="C410" s="1">
        <v>80</v>
      </c>
      <c r="D410" s="29">
        <v>1350</v>
      </c>
      <c r="E410" s="30">
        <v>11.6</v>
      </c>
      <c r="F410" s="30">
        <v>3.4</v>
      </c>
      <c r="G410" s="36">
        <v>0.2</v>
      </c>
      <c r="H410" s="1" t="s">
        <v>4</v>
      </c>
      <c r="I410" s="29">
        <v>55</v>
      </c>
      <c r="J410" s="29">
        <v>22</v>
      </c>
      <c r="K410" s="1">
        <v>4</v>
      </c>
      <c r="L410" s="32">
        <v>8.07</v>
      </c>
      <c r="M410" s="32">
        <v>35.086956521739133</v>
      </c>
      <c r="N410" s="32">
        <f t="shared" si="12"/>
        <v>16.63</v>
      </c>
      <c r="O410" s="32">
        <f t="shared" si="13"/>
        <v>36.15217391304347</v>
      </c>
      <c r="P410" s="32">
        <v>2.0607187112763321</v>
      </c>
      <c r="Q410" s="33">
        <v>1.0303593556381658</v>
      </c>
    </row>
    <row r="411" spans="1:17" x14ac:dyDescent="0.25">
      <c r="A411" s="132"/>
      <c r="B411" s="1" t="s">
        <v>29</v>
      </c>
      <c r="C411" s="1">
        <v>80</v>
      </c>
      <c r="D411" s="29">
        <v>1350</v>
      </c>
      <c r="E411" s="30">
        <v>11.6</v>
      </c>
      <c r="F411" s="30">
        <v>3.4</v>
      </c>
      <c r="G411" s="36">
        <v>0.3</v>
      </c>
      <c r="H411" s="1" t="s">
        <v>4</v>
      </c>
      <c r="I411" s="29">
        <v>55</v>
      </c>
      <c r="J411" s="29">
        <v>22</v>
      </c>
      <c r="K411" s="1">
        <v>4</v>
      </c>
      <c r="L411" s="32">
        <v>8.07</v>
      </c>
      <c r="M411" s="32">
        <v>35.086956521739133</v>
      </c>
      <c r="N411" s="32">
        <f t="shared" si="12"/>
        <v>28.72</v>
      </c>
      <c r="O411" s="32">
        <f t="shared" si="13"/>
        <v>24.758620689655174</v>
      </c>
      <c r="P411" s="32">
        <v>3.5588599752168522</v>
      </c>
      <c r="Q411" s="33">
        <v>0.70563602956885874</v>
      </c>
    </row>
    <row r="412" spans="1:17" x14ac:dyDescent="0.25">
      <c r="A412" s="129" t="s">
        <v>258</v>
      </c>
      <c r="B412" s="1" t="s">
        <v>29</v>
      </c>
      <c r="C412" s="1">
        <v>80</v>
      </c>
      <c r="D412" s="29">
        <v>1350</v>
      </c>
      <c r="E412" s="30">
        <v>11.6</v>
      </c>
      <c r="F412" s="30">
        <v>3.4</v>
      </c>
      <c r="G412" s="36">
        <v>0.15</v>
      </c>
      <c r="H412" s="1" t="s">
        <v>4</v>
      </c>
      <c r="I412" s="29">
        <v>40</v>
      </c>
      <c r="J412" s="29">
        <v>35</v>
      </c>
      <c r="K412" s="37">
        <v>3.45</v>
      </c>
      <c r="L412" s="32">
        <v>8.93</v>
      </c>
      <c r="M412" s="32">
        <v>34.5</v>
      </c>
      <c r="N412" s="32">
        <f t="shared" si="12"/>
        <v>25</v>
      </c>
      <c r="O412" s="32">
        <f t="shared" si="13"/>
        <v>35.1</v>
      </c>
      <c r="P412" s="32">
        <v>2.7995520716685331</v>
      </c>
      <c r="Q412" s="33">
        <v>1.0173913043478262</v>
      </c>
    </row>
    <row r="413" spans="1:17" x14ac:dyDescent="0.25">
      <c r="A413" s="130"/>
      <c r="B413" s="1" t="s">
        <v>29</v>
      </c>
      <c r="C413" s="1">
        <v>80</v>
      </c>
      <c r="D413" s="29">
        <v>1350</v>
      </c>
      <c r="E413" s="30">
        <v>11.6</v>
      </c>
      <c r="F413" s="30">
        <v>3.4</v>
      </c>
      <c r="G413" s="36">
        <v>0.15</v>
      </c>
      <c r="H413" s="1" t="s">
        <v>4</v>
      </c>
      <c r="I413" s="29">
        <v>40</v>
      </c>
      <c r="J413" s="29">
        <v>35</v>
      </c>
      <c r="K413" s="37">
        <v>3.45</v>
      </c>
      <c r="L413" s="32">
        <v>8.93</v>
      </c>
      <c r="M413" s="32">
        <v>34.5</v>
      </c>
      <c r="N413" s="32">
        <f t="shared" si="12"/>
        <v>14</v>
      </c>
      <c r="O413" s="32">
        <f t="shared" si="13"/>
        <v>36.5</v>
      </c>
      <c r="P413" s="32">
        <v>1.5677491601343785</v>
      </c>
      <c r="Q413" s="33">
        <v>1.0579710144927537</v>
      </c>
    </row>
    <row r="414" spans="1:17" x14ac:dyDescent="0.25">
      <c r="A414" s="130"/>
      <c r="B414" s="1" t="s">
        <v>29</v>
      </c>
      <c r="C414" s="1">
        <v>80</v>
      </c>
      <c r="D414" s="29">
        <v>1350</v>
      </c>
      <c r="E414" s="30">
        <v>11.6</v>
      </c>
      <c r="F414" s="30">
        <v>3.4</v>
      </c>
      <c r="G414" s="36">
        <v>0.15</v>
      </c>
      <c r="H414" s="1" t="s">
        <v>4</v>
      </c>
      <c r="I414" s="29">
        <v>40</v>
      </c>
      <c r="J414" s="29">
        <v>35</v>
      </c>
      <c r="K414" s="37">
        <v>3.45</v>
      </c>
      <c r="L414" s="32">
        <v>8.93</v>
      </c>
      <c r="M414" s="32">
        <v>34.5</v>
      </c>
      <c r="N414" s="32">
        <f t="shared" si="12"/>
        <v>12</v>
      </c>
      <c r="O414" s="32">
        <f t="shared" si="13"/>
        <v>38.299999999999997</v>
      </c>
      <c r="P414" s="32">
        <v>1.3437849944008959</v>
      </c>
      <c r="Q414" s="33">
        <v>1.1101449275362318</v>
      </c>
    </row>
    <row r="415" spans="1:17" x14ac:dyDescent="0.25">
      <c r="A415" s="132"/>
      <c r="B415" s="1" t="s">
        <v>259</v>
      </c>
      <c r="C415" s="1">
        <v>80</v>
      </c>
      <c r="D415" s="29">
        <v>1350</v>
      </c>
      <c r="E415" s="30">
        <v>11.6</v>
      </c>
      <c r="F415" s="30">
        <v>3.4</v>
      </c>
      <c r="G415" s="36">
        <v>0.15</v>
      </c>
      <c r="H415" s="1" t="s">
        <v>4</v>
      </c>
      <c r="I415" s="29">
        <v>40</v>
      </c>
      <c r="J415" s="29">
        <v>35</v>
      </c>
      <c r="K415" s="37">
        <v>3.45</v>
      </c>
      <c r="L415" s="32">
        <v>8.93</v>
      </c>
      <c r="M415" s="32">
        <v>34.5</v>
      </c>
      <c r="N415" s="32">
        <f t="shared" si="12"/>
        <v>20</v>
      </c>
      <c r="O415" s="32">
        <f t="shared" si="13"/>
        <v>36</v>
      </c>
      <c r="P415" s="32">
        <v>2.2396416573348263</v>
      </c>
      <c r="Q415" s="33">
        <v>1.0434782608695652</v>
      </c>
    </row>
    <row r="416" spans="1:17" x14ac:dyDescent="0.25">
      <c r="A416" s="129" t="s">
        <v>260</v>
      </c>
      <c r="B416" s="1" t="s">
        <v>29</v>
      </c>
      <c r="C416" s="1">
        <v>80</v>
      </c>
      <c r="D416" s="29">
        <v>1350</v>
      </c>
      <c r="E416" s="30">
        <v>11.6</v>
      </c>
      <c r="F416" s="30">
        <v>3.4</v>
      </c>
      <c r="G416" s="36">
        <v>0.1</v>
      </c>
      <c r="H416" s="1" t="s">
        <v>4</v>
      </c>
      <c r="I416" s="29">
        <v>55</v>
      </c>
      <c r="J416" s="29">
        <v>33</v>
      </c>
      <c r="K416" s="1">
        <v>4.5</v>
      </c>
      <c r="L416" s="32">
        <v>11</v>
      </c>
      <c r="M416" s="32">
        <v>33</v>
      </c>
      <c r="N416" s="32">
        <f t="shared" si="12"/>
        <v>14</v>
      </c>
      <c r="O416" s="32">
        <f t="shared" si="13"/>
        <v>35.5</v>
      </c>
      <c r="P416" s="32">
        <v>1.2727272727272727</v>
      </c>
      <c r="Q416" s="33">
        <v>1.0757575757575757</v>
      </c>
    </row>
    <row r="417" spans="1:17" x14ac:dyDescent="0.25">
      <c r="A417" s="130"/>
      <c r="B417" s="1" t="s">
        <v>29</v>
      </c>
      <c r="C417" s="1">
        <v>80</v>
      </c>
      <c r="D417" s="29">
        <v>1350</v>
      </c>
      <c r="E417" s="30">
        <v>11.6</v>
      </c>
      <c r="F417" s="30">
        <v>3.4</v>
      </c>
      <c r="G417" s="36">
        <v>0.1</v>
      </c>
      <c r="H417" s="1" t="s">
        <v>4</v>
      </c>
      <c r="I417" s="29">
        <v>55</v>
      </c>
      <c r="J417" s="29">
        <v>33</v>
      </c>
      <c r="K417" s="1">
        <v>4.5</v>
      </c>
      <c r="L417" s="32">
        <v>11</v>
      </c>
      <c r="M417" s="32">
        <v>33</v>
      </c>
      <c r="N417" s="32">
        <f t="shared" si="12"/>
        <v>22</v>
      </c>
      <c r="O417" s="32">
        <f t="shared" si="13"/>
        <v>31</v>
      </c>
      <c r="P417" s="32">
        <v>2</v>
      </c>
      <c r="Q417" s="33">
        <v>0.93939393939393945</v>
      </c>
    </row>
    <row r="418" spans="1:17" x14ac:dyDescent="0.25">
      <c r="A418" s="130"/>
      <c r="B418" s="1" t="s">
        <v>29</v>
      </c>
      <c r="C418" s="1">
        <v>80</v>
      </c>
      <c r="D418" s="29">
        <v>1350</v>
      </c>
      <c r="E418" s="30">
        <v>11.6</v>
      </c>
      <c r="F418" s="30">
        <v>3.4</v>
      </c>
      <c r="G418" s="36">
        <v>0.25</v>
      </c>
      <c r="H418" s="1" t="s">
        <v>4</v>
      </c>
      <c r="I418" s="29">
        <v>55</v>
      </c>
      <c r="J418" s="29">
        <v>33</v>
      </c>
      <c r="K418" s="1">
        <v>4.5</v>
      </c>
      <c r="L418" s="32">
        <v>11</v>
      </c>
      <c r="M418" s="32">
        <v>33</v>
      </c>
      <c r="N418" s="32">
        <f t="shared" si="12"/>
        <v>24</v>
      </c>
      <c r="O418" s="32">
        <f t="shared" si="13"/>
        <v>39</v>
      </c>
      <c r="P418" s="32">
        <v>2.1818181818181817</v>
      </c>
      <c r="Q418" s="33">
        <v>1.1818181818181819</v>
      </c>
    </row>
    <row r="419" spans="1:17" x14ac:dyDescent="0.25">
      <c r="A419" s="132"/>
      <c r="B419" s="1" t="s">
        <v>29</v>
      </c>
      <c r="C419" s="1">
        <v>80</v>
      </c>
      <c r="D419" s="29">
        <v>1350</v>
      </c>
      <c r="E419" s="30">
        <v>11.6</v>
      </c>
      <c r="F419" s="30">
        <v>3.4</v>
      </c>
      <c r="G419" s="36">
        <v>0.25</v>
      </c>
      <c r="H419" s="1" t="s">
        <v>4</v>
      </c>
      <c r="I419" s="29">
        <v>55</v>
      </c>
      <c r="J419" s="29">
        <v>33</v>
      </c>
      <c r="K419" s="1">
        <v>4.5</v>
      </c>
      <c r="L419" s="32">
        <v>11</v>
      </c>
      <c r="M419" s="32">
        <v>33</v>
      </c>
      <c r="N419" s="32">
        <f t="shared" si="12"/>
        <v>47.5</v>
      </c>
      <c r="O419" s="32">
        <f t="shared" si="13"/>
        <v>32</v>
      </c>
      <c r="P419" s="32">
        <v>4.3181818181818183</v>
      </c>
      <c r="Q419" s="33">
        <v>0.96969696969696972</v>
      </c>
    </row>
    <row r="420" spans="1:17" x14ac:dyDescent="0.25">
      <c r="A420" s="129" t="s">
        <v>261</v>
      </c>
      <c r="B420" s="1" t="s">
        <v>28</v>
      </c>
      <c r="C420" s="1">
        <v>55</v>
      </c>
      <c r="D420" s="29">
        <v>350</v>
      </c>
      <c r="E420" s="30">
        <v>7.5</v>
      </c>
      <c r="F420" s="30">
        <v>3</v>
      </c>
      <c r="G420" s="36">
        <v>0.05</v>
      </c>
      <c r="H420" s="1" t="s">
        <v>160</v>
      </c>
      <c r="I420" s="29">
        <v>400</v>
      </c>
      <c r="J420" s="29">
        <v>35</v>
      </c>
      <c r="K420" s="37">
        <v>2.0299999999999998</v>
      </c>
      <c r="L420" s="32">
        <v>82.5</v>
      </c>
      <c r="M420" s="32">
        <v>4.3650793650793656</v>
      </c>
      <c r="N420" s="32">
        <f t="shared" si="12"/>
        <v>64.7</v>
      </c>
      <c r="O420" s="32">
        <f t="shared" si="13"/>
        <v>12.940000000000001</v>
      </c>
      <c r="P420" s="32">
        <v>0.7842424242424243</v>
      </c>
      <c r="Q420" s="33">
        <v>2.9644363636363638</v>
      </c>
    </row>
    <row r="421" spans="1:17" x14ac:dyDescent="0.25">
      <c r="A421" s="132"/>
      <c r="B421" s="1" t="s">
        <v>36</v>
      </c>
      <c r="C421" s="1">
        <v>55</v>
      </c>
      <c r="D421" s="29">
        <v>350</v>
      </c>
      <c r="E421" s="30">
        <v>7.5</v>
      </c>
      <c r="F421" s="30">
        <v>3</v>
      </c>
      <c r="G421" s="36">
        <v>0.05</v>
      </c>
      <c r="H421" s="1" t="s">
        <v>160</v>
      </c>
      <c r="I421" s="29">
        <v>400</v>
      </c>
      <c r="J421" s="29">
        <v>35</v>
      </c>
      <c r="K421" s="37">
        <v>2.0299999999999998</v>
      </c>
      <c r="L421" s="32">
        <v>82.5</v>
      </c>
      <c r="M421" s="32">
        <v>4.3650793650793656</v>
      </c>
      <c r="N421" s="32">
        <f t="shared" si="12"/>
        <v>245.89999999999998</v>
      </c>
      <c r="O421" s="32">
        <f t="shared" si="13"/>
        <v>2.2789620018535679</v>
      </c>
      <c r="P421" s="32">
        <v>2.9806060606060605</v>
      </c>
      <c r="Q421" s="33">
        <v>0.52208947678827189</v>
      </c>
    </row>
    <row r="422" spans="1:17" x14ac:dyDescent="0.25">
      <c r="A422" s="129" t="s">
        <v>262</v>
      </c>
      <c r="B422" s="1" t="s">
        <v>165</v>
      </c>
      <c r="C422" s="1">
        <v>2500</v>
      </c>
      <c r="D422" s="29"/>
      <c r="E422" s="30">
        <v>14.6</v>
      </c>
      <c r="F422" s="30">
        <v>3</v>
      </c>
      <c r="G422" s="36">
        <v>0.1</v>
      </c>
      <c r="H422" s="1" t="s">
        <v>2</v>
      </c>
      <c r="I422" s="29">
        <v>70</v>
      </c>
      <c r="J422" s="29">
        <v>35</v>
      </c>
      <c r="K422" s="1">
        <v>4</v>
      </c>
      <c r="L422" s="32">
        <v>4.2</v>
      </c>
      <c r="M422" s="32">
        <v>16.153846153846153</v>
      </c>
      <c r="N422" s="32">
        <f t="shared" si="12"/>
        <v>6.75</v>
      </c>
      <c r="O422" s="32">
        <f t="shared" si="13"/>
        <v>23.27586206896552</v>
      </c>
      <c r="P422" s="32">
        <v>1.607142857142857</v>
      </c>
      <c r="Q422" s="33">
        <v>1.4408866995073895</v>
      </c>
    </row>
    <row r="423" spans="1:17" x14ac:dyDescent="0.25">
      <c r="A423" s="130"/>
      <c r="B423" s="1" t="s">
        <v>165</v>
      </c>
      <c r="C423" s="1">
        <v>2500</v>
      </c>
      <c r="D423" s="29"/>
      <c r="E423" s="30">
        <v>14.6</v>
      </c>
      <c r="F423" s="30">
        <v>3</v>
      </c>
      <c r="G423" s="36">
        <v>0.2</v>
      </c>
      <c r="H423" s="1" t="s">
        <v>4</v>
      </c>
      <c r="I423" s="29">
        <v>70</v>
      </c>
      <c r="J423" s="29">
        <v>35</v>
      </c>
      <c r="K423" s="1">
        <v>4</v>
      </c>
      <c r="L423" s="32">
        <v>4.2</v>
      </c>
      <c r="M423" s="32">
        <v>16.153846153846153</v>
      </c>
      <c r="N423" s="32">
        <f t="shared" si="12"/>
        <v>11.75</v>
      </c>
      <c r="O423" s="32">
        <f t="shared" si="13"/>
        <v>27.325581395348838</v>
      </c>
      <c r="P423" s="32">
        <v>2.7976190476190474</v>
      </c>
      <c r="Q423" s="33">
        <v>1.6915836101882615</v>
      </c>
    </row>
    <row r="424" spans="1:17" x14ac:dyDescent="0.25">
      <c r="A424" s="130"/>
      <c r="B424" s="1" t="s">
        <v>165</v>
      </c>
      <c r="C424" s="1">
        <v>2500</v>
      </c>
      <c r="D424" s="29"/>
      <c r="E424" s="30">
        <v>14.6</v>
      </c>
      <c r="F424" s="30">
        <v>3</v>
      </c>
      <c r="G424" s="36">
        <v>0.3</v>
      </c>
      <c r="H424" s="1" t="s">
        <v>4</v>
      </c>
      <c r="I424" s="29">
        <v>70</v>
      </c>
      <c r="J424" s="29">
        <v>35</v>
      </c>
      <c r="K424" s="1">
        <v>4</v>
      </c>
      <c r="L424" s="32">
        <v>4.2</v>
      </c>
      <c r="M424" s="32">
        <v>16.153846153846153</v>
      </c>
      <c r="N424" s="32">
        <f t="shared" si="12"/>
        <v>31.36</v>
      </c>
      <c r="O424" s="32">
        <f t="shared" si="13"/>
        <v>42.958904109589042</v>
      </c>
      <c r="P424" s="32">
        <v>7.4666666666666659</v>
      </c>
      <c r="Q424" s="33">
        <v>2.6593607305936073</v>
      </c>
    </row>
    <row r="425" spans="1:17" x14ac:dyDescent="0.25">
      <c r="A425" s="132"/>
      <c r="B425" s="1" t="s">
        <v>165</v>
      </c>
      <c r="C425" s="1">
        <v>2500</v>
      </c>
      <c r="D425" s="29"/>
      <c r="E425" s="30">
        <v>14.6</v>
      </c>
      <c r="F425" s="30">
        <v>3</v>
      </c>
      <c r="G425" s="36">
        <v>0.4</v>
      </c>
      <c r="H425" s="1" t="s">
        <v>4</v>
      </c>
      <c r="I425" s="29">
        <v>70</v>
      </c>
      <c r="J425" s="29">
        <v>35</v>
      </c>
      <c r="K425" s="1">
        <v>4</v>
      </c>
      <c r="L425" s="32">
        <v>4.2</v>
      </c>
      <c r="M425" s="32">
        <v>16.153846153846153</v>
      </c>
      <c r="N425" s="32">
        <f t="shared" si="12"/>
        <v>10</v>
      </c>
      <c r="O425" s="32">
        <f t="shared" si="13"/>
        <v>66.666666666666671</v>
      </c>
      <c r="P425" s="32">
        <v>2.3809523809523809</v>
      </c>
      <c r="Q425" s="33">
        <v>4.1269841269841274</v>
      </c>
    </row>
    <row r="426" spans="1:17" x14ac:dyDescent="0.25">
      <c r="A426" s="129" t="s">
        <v>263</v>
      </c>
      <c r="B426" s="28" t="s">
        <v>40</v>
      </c>
      <c r="C426" s="28">
        <v>125</v>
      </c>
      <c r="D426" s="29">
        <v>1365</v>
      </c>
      <c r="E426" s="30">
        <v>8.5</v>
      </c>
      <c r="F426" s="30">
        <v>8.5</v>
      </c>
      <c r="G426" s="31">
        <v>0.15</v>
      </c>
      <c r="H426" s="28" t="s">
        <v>2</v>
      </c>
      <c r="I426" s="28">
        <v>61.5</v>
      </c>
      <c r="J426" s="29">
        <v>35</v>
      </c>
      <c r="K426" s="28">
        <v>11.2</v>
      </c>
      <c r="L426" s="32">
        <v>6.2</v>
      </c>
      <c r="M426" s="32">
        <v>31</v>
      </c>
      <c r="N426" s="32">
        <f t="shared" si="12"/>
        <v>6.7</v>
      </c>
      <c r="O426" s="32">
        <f t="shared" si="13"/>
        <v>9.4366197183098599</v>
      </c>
      <c r="P426" s="32">
        <v>1.0806451612903225</v>
      </c>
      <c r="Q426" s="33">
        <v>0.30440708768741481</v>
      </c>
    </row>
    <row r="427" spans="1:17" x14ac:dyDescent="0.25">
      <c r="A427" s="130"/>
      <c r="B427" s="28" t="s">
        <v>40</v>
      </c>
      <c r="C427" s="28">
        <v>125</v>
      </c>
      <c r="D427" s="29">
        <v>1365</v>
      </c>
      <c r="E427" s="30">
        <v>8.5</v>
      </c>
      <c r="F427" s="30">
        <v>8.5</v>
      </c>
      <c r="G427" s="31">
        <v>0.15</v>
      </c>
      <c r="H427" s="28" t="s">
        <v>2</v>
      </c>
      <c r="I427" s="28">
        <v>61.5</v>
      </c>
      <c r="J427" s="29">
        <v>35</v>
      </c>
      <c r="K427" s="28">
        <v>11.2</v>
      </c>
      <c r="L427" s="32">
        <v>6.2</v>
      </c>
      <c r="M427" s="32">
        <v>31</v>
      </c>
      <c r="N427" s="32">
        <f t="shared" si="12"/>
        <v>9.1999999999999993</v>
      </c>
      <c r="O427" s="32">
        <f t="shared" si="13"/>
        <v>2.0909090909090904</v>
      </c>
      <c r="P427" s="32">
        <v>1.4838709677419353</v>
      </c>
      <c r="Q427" s="33">
        <v>6.744868035190614E-2</v>
      </c>
    </row>
    <row r="428" spans="1:17" x14ac:dyDescent="0.25">
      <c r="A428" s="130"/>
      <c r="B428" s="28" t="s">
        <v>264</v>
      </c>
      <c r="C428" s="28">
        <v>125</v>
      </c>
      <c r="D428" s="29">
        <v>1365</v>
      </c>
      <c r="E428" s="30">
        <v>8.5</v>
      </c>
      <c r="F428" s="30">
        <v>8.5</v>
      </c>
      <c r="G428" s="31">
        <v>0.15</v>
      </c>
      <c r="H428" s="28" t="s">
        <v>265</v>
      </c>
      <c r="I428" s="28">
        <v>61.5</v>
      </c>
      <c r="J428" s="29">
        <v>35</v>
      </c>
      <c r="K428" s="28">
        <v>11.2</v>
      </c>
      <c r="L428" s="32">
        <v>6.2</v>
      </c>
      <c r="M428" s="32">
        <v>31</v>
      </c>
      <c r="N428" s="32">
        <f t="shared" si="12"/>
        <v>1.77</v>
      </c>
      <c r="O428" s="32">
        <f t="shared" si="13"/>
        <v>43.170731707317074</v>
      </c>
      <c r="P428" s="32">
        <v>0.28548387096774192</v>
      </c>
      <c r="Q428" s="33">
        <v>1.3926042486231314</v>
      </c>
    </row>
    <row r="429" spans="1:17" x14ac:dyDescent="0.25">
      <c r="A429" s="130"/>
      <c r="B429" s="28" t="s">
        <v>39</v>
      </c>
      <c r="C429" s="28">
        <v>125</v>
      </c>
      <c r="D429" s="29">
        <v>1365</v>
      </c>
      <c r="E429" s="30">
        <v>8.5</v>
      </c>
      <c r="F429" s="30">
        <v>8.5</v>
      </c>
      <c r="G429" s="31">
        <v>0.15</v>
      </c>
      <c r="H429" s="28" t="s">
        <v>265</v>
      </c>
      <c r="I429" s="28">
        <v>61.5</v>
      </c>
      <c r="J429" s="29">
        <v>35</v>
      </c>
      <c r="K429" s="28">
        <v>11.2</v>
      </c>
      <c r="L429" s="32">
        <v>6.2</v>
      </c>
      <c r="M429" s="32">
        <v>31</v>
      </c>
      <c r="N429" s="32">
        <f t="shared" si="12"/>
        <v>3</v>
      </c>
      <c r="O429" s="32">
        <f t="shared" si="13"/>
        <v>36.144578313253007</v>
      </c>
      <c r="P429" s="32">
        <v>0.48387096774193544</v>
      </c>
      <c r="Q429" s="33">
        <v>1.1659541391371937</v>
      </c>
    </row>
    <row r="430" spans="1:17" x14ac:dyDescent="0.25">
      <c r="A430" s="130"/>
      <c r="B430" s="28" t="s">
        <v>264</v>
      </c>
      <c r="C430" s="28">
        <v>125</v>
      </c>
      <c r="D430" s="29">
        <v>1365</v>
      </c>
      <c r="E430" s="30">
        <v>8.5</v>
      </c>
      <c r="F430" s="30">
        <v>8.5</v>
      </c>
      <c r="G430" s="31">
        <v>0.2</v>
      </c>
      <c r="H430" s="133" t="s">
        <v>266</v>
      </c>
      <c r="I430" s="28">
        <v>61.5</v>
      </c>
      <c r="J430" s="29">
        <v>35</v>
      </c>
      <c r="K430" s="28">
        <v>11.2</v>
      </c>
      <c r="L430" s="32">
        <v>54.1</v>
      </c>
      <c r="M430" s="32">
        <v>23.521739130434785</v>
      </c>
      <c r="N430" s="32">
        <f t="shared" si="12"/>
        <v>61.5</v>
      </c>
      <c r="O430" s="32">
        <f t="shared" si="13"/>
        <v>12.8125</v>
      </c>
      <c r="P430" s="32">
        <v>1.1367837338262476</v>
      </c>
      <c r="Q430" s="33">
        <v>0.54470887245841026</v>
      </c>
    </row>
    <row r="431" spans="1:17" x14ac:dyDescent="0.25">
      <c r="A431" s="130"/>
      <c r="B431" s="28" t="s">
        <v>39</v>
      </c>
      <c r="C431" s="28">
        <v>125</v>
      </c>
      <c r="D431" s="29">
        <v>1365</v>
      </c>
      <c r="E431" s="30">
        <v>8.5</v>
      </c>
      <c r="F431" s="30">
        <v>8.5</v>
      </c>
      <c r="G431" s="31">
        <v>0.1</v>
      </c>
      <c r="H431" s="134"/>
      <c r="I431" s="28">
        <v>61.5</v>
      </c>
      <c r="J431" s="29">
        <v>35</v>
      </c>
      <c r="K431" s="28">
        <v>11.2</v>
      </c>
      <c r="L431" s="32">
        <v>54.1</v>
      </c>
      <c r="M431" s="32">
        <v>23.521739130434785</v>
      </c>
      <c r="N431" s="32">
        <f t="shared" si="12"/>
        <v>51.2</v>
      </c>
      <c r="O431" s="32">
        <f t="shared" si="13"/>
        <v>28.444444444444446</v>
      </c>
      <c r="P431" s="32">
        <v>0.94639556377079481</v>
      </c>
      <c r="Q431" s="33">
        <v>1.2092832203737933</v>
      </c>
    </row>
    <row r="432" spans="1:17" x14ac:dyDescent="0.25">
      <c r="A432" s="130"/>
      <c r="B432" s="28" t="s">
        <v>39</v>
      </c>
      <c r="C432" s="28">
        <v>125</v>
      </c>
      <c r="D432" s="29">
        <v>1365</v>
      </c>
      <c r="E432" s="30">
        <v>8.5</v>
      </c>
      <c r="F432" s="30">
        <v>8.5</v>
      </c>
      <c r="G432" s="31">
        <v>0.2</v>
      </c>
      <c r="H432" s="134"/>
      <c r="I432" s="28">
        <v>61.5</v>
      </c>
      <c r="J432" s="29">
        <v>35</v>
      </c>
      <c r="K432" s="28">
        <v>11.2</v>
      </c>
      <c r="L432" s="32">
        <v>54.1</v>
      </c>
      <c r="M432" s="32">
        <v>23.521739130434785</v>
      </c>
      <c r="N432" s="32">
        <f t="shared" si="12"/>
        <v>52.6</v>
      </c>
      <c r="O432" s="32">
        <f t="shared" si="13"/>
        <v>15.470588235294118</v>
      </c>
      <c r="P432" s="32">
        <v>0.97227356746765248</v>
      </c>
      <c r="Q432" s="33">
        <v>0.65771447211047074</v>
      </c>
    </row>
    <row r="433" spans="1:17" x14ac:dyDescent="0.25">
      <c r="A433" s="130"/>
      <c r="B433" s="28" t="s">
        <v>39</v>
      </c>
      <c r="C433" s="28">
        <v>125</v>
      </c>
      <c r="D433" s="29">
        <v>1365</v>
      </c>
      <c r="E433" s="30">
        <v>8.5</v>
      </c>
      <c r="F433" s="30">
        <v>8.5</v>
      </c>
      <c r="G433" s="31">
        <v>0.22</v>
      </c>
      <c r="H433" s="134"/>
      <c r="I433" s="28">
        <v>61.5</v>
      </c>
      <c r="J433" s="29">
        <v>35</v>
      </c>
      <c r="K433" s="28">
        <v>11.2</v>
      </c>
      <c r="L433" s="32">
        <v>54.1</v>
      </c>
      <c r="M433" s="32">
        <v>23.521739130434785</v>
      </c>
      <c r="N433" s="32">
        <f t="shared" si="12"/>
        <v>50</v>
      </c>
      <c r="O433" s="32">
        <f t="shared" si="13"/>
        <v>10.416666666666668</v>
      </c>
      <c r="P433" s="32">
        <v>0.92421441774491675</v>
      </c>
      <c r="Q433" s="33">
        <v>0.44285274183610596</v>
      </c>
    </row>
    <row r="434" spans="1:17" x14ac:dyDescent="0.25">
      <c r="A434" s="130"/>
      <c r="B434" s="28" t="s">
        <v>264</v>
      </c>
      <c r="C434" s="28">
        <v>125</v>
      </c>
      <c r="D434" s="29">
        <v>1365</v>
      </c>
      <c r="E434" s="30">
        <v>8.5</v>
      </c>
      <c r="F434" s="30">
        <v>8.5</v>
      </c>
      <c r="G434" s="31">
        <v>0.15</v>
      </c>
      <c r="H434" s="134"/>
      <c r="I434" s="28">
        <v>61.5</v>
      </c>
      <c r="J434" s="29">
        <v>35</v>
      </c>
      <c r="K434" s="28">
        <v>11.2</v>
      </c>
      <c r="L434" s="32">
        <v>32.200000000000003</v>
      </c>
      <c r="M434" s="32">
        <v>18.941176470588239</v>
      </c>
      <c r="N434" s="32">
        <f t="shared" si="12"/>
        <v>76.400000000000006</v>
      </c>
      <c r="O434" s="32">
        <f t="shared" si="13"/>
        <v>8.395604395604396</v>
      </c>
      <c r="P434" s="32">
        <v>2.372670807453416</v>
      </c>
      <c r="Q434" s="33">
        <v>0.44324619479898975</v>
      </c>
    </row>
    <row r="435" spans="1:17" x14ac:dyDescent="0.25">
      <c r="A435" s="130"/>
      <c r="B435" s="28" t="s">
        <v>39</v>
      </c>
      <c r="C435" s="28">
        <v>125</v>
      </c>
      <c r="D435" s="29">
        <v>1365</v>
      </c>
      <c r="E435" s="30">
        <v>8.5</v>
      </c>
      <c r="F435" s="30">
        <v>8.5</v>
      </c>
      <c r="G435" s="31">
        <v>0.15</v>
      </c>
      <c r="H435" s="134"/>
      <c r="I435" s="28">
        <v>61.5</v>
      </c>
      <c r="J435" s="29">
        <v>35</v>
      </c>
      <c r="K435" s="28">
        <v>11.2</v>
      </c>
      <c r="L435" s="32">
        <v>32.200000000000003</v>
      </c>
      <c r="M435" s="32">
        <v>18.941176470588239</v>
      </c>
      <c r="N435" s="32">
        <f t="shared" si="12"/>
        <v>49.9</v>
      </c>
      <c r="O435" s="32">
        <f t="shared" si="13"/>
        <v>20.791666666666668</v>
      </c>
      <c r="P435" s="32">
        <v>1.5496894409937887</v>
      </c>
      <c r="Q435" s="33">
        <v>1.0976966873706002</v>
      </c>
    </row>
    <row r="436" spans="1:17" x14ac:dyDescent="0.25">
      <c r="A436" s="130"/>
      <c r="B436" s="28" t="s">
        <v>39</v>
      </c>
      <c r="C436" s="28">
        <v>125</v>
      </c>
      <c r="D436" s="29">
        <v>1365</v>
      </c>
      <c r="E436" s="30">
        <v>8.5</v>
      </c>
      <c r="F436" s="30">
        <v>8.5</v>
      </c>
      <c r="G436" s="31">
        <v>0.2</v>
      </c>
      <c r="H436" s="134"/>
      <c r="I436" s="28">
        <v>61.5</v>
      </c>
      <c r="J436" s="29">
        <v>35</v>
      </c>
      <c r="K436" s="28">
        <v>11.2</v>
      </c>
      <c r="L436" s="32">
        <v>32.200000000000003</v>
      </c>
      <c r="M436" s="32">
        <v>18.941176470588239</v>
      </c>
      <c r="N436" s="32">
        <f t="shared" si="12"/>
        <v>52.3</v>
      </c>
      <c r="O436" s="32">
        <f t="shared" si="13"/>
        <v>24.904761904761902</v>
      </c>
      <c r="P436" s="32">
        <v>1.6242236024844718</v>
      </c>
      <c r="Q436" s="33">
        <v>1.3148476782017151</v>
      </c>
    </row>
    <row r="437" spans="1:17" x14ac:dyDescent="0.25">
      <c r="A437" s="130"/>
      <c r="B437" s="28" t="s">
        <v>39</v>
      </c>
      <c r="C437" s="28">
        <v>125</v>
      </c>
      <c r="D437" s="29">
        <v>1365</v>
      </c>
      <c r="E437" s="30">
        <v>8.5</v>
      </c>
      <c r="F437" s="30">
        <v>8.5</v>
      </c>
      <c r="G437" s="31">
        <v>0.25</v>
      </c>
      <c r="H437" s="134"/>
      <c r="I437" s="28">
        <v>61.5</v>
      </c>
      <c r="J437" s="29">
        <v>35</v>
      </c>
      <c r="K437" s="28">
        <v>11.2</v>
      </c>
      <c r="L437" s="32">
        <v>32.200000000000003</v>
      </c>
      <c r="M437" s="32">
        <v>18.941176470588239</v>
      </c>
      <c r="N437" s="32">
        <f t="shared" si="12"/>
        <v>55.1</v>
      </c>
      <c r="O437" s="32">
        <f t="shared" si="13"/>
        <v>30.611111111111111</v>
      </c>
      <c r="P437" s="32">
        <v>1.7111801242236024</v>
      </c>
      <c r="Q437" s="33">
        <v>1.6161145617667354</v>
      </c>
    </row>
    <row r="438" spans="1:17" x14ac:dyDescent="0.25">
      <c r="A438" s="130"/>
      <c r="B438" s="28" t="s">
        <v>39</v>
      </c>
      <c r="C438" s="28">
        <v>125</v>
      </c>
      <c r="D438" s="29">
        <v>1365</v>
      </c>
      <c r="E438" s="30">
        <v>8.5</v>
      </c>
      <c r="F438" s="30">
        <v>8.5</v>
      </c>
      <c r="G438" s="31">
        <v>0.3</v>
      </c>
      <c r="H438" s="134"/>
      <c r="I438" s="28">
        <v>61.5</v>
      </c>
      <c r="J438" s="29">
        <v>35</v>
      </c>
      <c r="K438" s="28">
        <v>11.2</v>
      </c>
      <c r="L438" s="32">
        <v>32.200000000000003</v>
      </c>
      <c r="M438" s="32">
        <v>18.941176470588239</v>
      </c>
      <c r="N438" s="32">
        <f t="shared" si="12"/>
        <v>58.5</v>
      </c>
      <c r="O438" s="32">
        <f t="shared" si="13"/>
        <v>36.5625</v>
      </c>
      <c r="P438" s="32">
        <v>1.8167701863354035</v>
      </c>
      <c r="Q438" s="33">
        <v>1.9303183229813661</v>
      </c>
    </row>
    <row r="439" spans="1:17" x14ac:dyDescent="0.25">
      <c r="A439" s="130"/>
      <c r="B439" s="28" t="s">
        <v>39</v>
      </c>
      <c r="C439" s="28">
        <v>125</v>
      </c>
      <c r="D439" s="29">
        <v>1365</v>
      </c>
      <c r="E439" s="30">
        <v>8.5</v>
      </c>
      <c r="F439" s="30">
        <v>8.5</v>
      </c>
      <c r="G439" s="31">
        <v>0.32</v>
      </c>
      <c r="H439" s="134"/>
      <c r="I439" s="28">
        <v>61.5</v>
      </c>
      <c r="J439" s="29">
        <v>35</v>
      </c>
      <c r="K439" s="28">
        <v>11.2</v>
      </c>
      <c r="L439" s="32">
        <v>32.200000000000003</v>
      </c>
      <c r="M439" s="32">
        <v>18.941176470588239</v>
      </c>
      <c r="N439" s="32">
        <f t="shared" si="12"/>
        <v>60.8</v>
      </c>
      <c r="O439" s="32">
        <f t="shared" si="13"/>
        <v>28.952380952380949</v>
      </c>
      <c r="P439" s="32">
        <v>1.8881987577639749</v>
      </c>
      <c r="Q439" s="33">
        <v>1.5285418515232174</v>
      </c>
    </row>
    <row r="440" spans="1:17" x14ac:dyDescent="0.25">
      <c r="A440" s="130"/>
      <c r="B440" s="28" t="s">
        <v>39</v>
      </c>
      <c r="C440" s="28">
        <v>125</v>
      </c>
      <c r="D440" s="29">
        <v>1365</v>
      </c>
      <c r="E440" s="30">
        <v>8.5</v>
      </c>
      <c r="F440" s="30">
        <v>8.5</v>
      </c>
      <c r="G440" s="31">
        <v>0.35</v>
      </c>
      <c r="H440" s="134"/>
      <c r="I440" s="28">
        <v>61.5</v>
      </c>
      <c r="J440" s="29">
        <v>35</v>
      </c>
      <c r="K440" s="28">
        <v>11.2</v>
      </c>
      <c r="L440" s="32">
        <v>32.200000000000003</v>
      </c>
      <c r="M440" s="32">
        <v>18.941176470588239</v>
      </c>
      <c r="N440" s="32">
        <f t="shared" si="12"/>
        <v>65.8</v>
      </c>
      <c r="O440" s="32">
        <f t="shared" si="13"/>
        <v>27.416666666666671</v>
      </c>
      <c r="P440" s="32">
        <v>2.043478260869565</v>
      </c>
      <c r="Q440" s="33">
        <v>1.4474637681159419</v>
      </c>
    </row>
    <row r="441" spans="1:17" x14ac:dyDescent="0.25">
      <c r="A441" s="130"/>
      <c r="B441" s="28" t="s">
        <v>40</v>
      </c>
      <c r="C441" s="28">
        <v>125</v>
      </c>
      <c r="D441" s="29">
        <v>1365</v>
      </c>
      <c r="E441" s="30">
        <v>8.5</v>
      </c>
      <c r="F441" s="30">
        <v>8.5</v>
      </c>
      <c r="G441" s="31">
        <v>0.25</v>
      </c>
      <c r="H441" s="134"/>
      <c r="I441" s="28">
        <v>61.5</v>
      </c>
      <c r="J441" s="29">
        <v>35</v>
      </c>
      <c r="K441" s="28">
        <v>11.2</v>
      </c>
      <c r="L441" s="32">
        <v>130</v>
      </c>
      <c r="M441" s="32">
        <v>20.3125</v>
      </c>
      <c r="N441" s="32">
        <f t="shared" si="12"/>
        <v>123</v>
      </c>
      <c r="O441" s="32">
        <f t="shared" si="13"/>
        <v>17.826086956521738</v>
      </c>
      <c r="P441" s="32">
        <v>0.94615384615384612</v>
      </c>
      <c r="Q441" s="33">
        <v>0.87759197324414717</v>
      </c>
    </row>
    <row r="442" spans="1:17" x14ac:dyDescent="0.25">
      <c r="A442" s="130"/>
      <c r="B442" s="28" t="s">
        <v>39</v>
      </c>
      <c r="C442" s="28">
        <v>125</v>
      </c>
      <c r="D442" s="29">
        <v>1365</v>
      </c>
      <c r="E442" s="30">
        <v>8.5</v>
      </c>
      <c r="F442" s="30">
        <v>8.5</v>
      </c>
      <c r="G442" s="31">
        <v>0.1</v>
      </c>
      <c r="H442" s="134"/>
      <c r="I442" s="28">
        <v>61.5</v>
      </c>
      <c r="J442" s="29">
        <v>35</v>
      </c>
      <c r="K442" s="28">
        <v>11.2</v>
      </c>
      <c r="L442" s="32">
        <v>130</v>
      </c>
      <c r="M442" s="32">
        <v>20.3125</v>
      </c>
      <c r="N442" s="32">
        <f t="shared" si="12"/>
        <v>112</v>
      </c>
      <c r="O442" s="32">
        <f t="shared" si="13"/>
        <v>24.888888888888889</v>
      </c>
      <c r="P442" s="32">
        <v>0.86153846153846159</v>
      </c>
      <c r="Q442" s="33">
        <v>1.2252991452991453</v>
      </c>
    </row>
    <row r="443" spans="1:17" x14ac:dyDescent="0.25">
      <c r="A443" s="130"/>
      <c r="B443" s="28" t="s">
        <v>39</v>
      </c>
      <c r="C443" s="28">
        <v>125</v>
      </c>
      <c r="D443" s="29">
        <v>1365</v>
      </c>
      <c r="E443" s="30">
        <v>8.5</v>
      </c>
      <c r="F443" s="30">
        <v>8.5</v>
      </c>
      <c r="G443" s="31">
        <v>0.15</v>
      </c>
      <c r="H443" s="134"/>
      <c r="I443" s="28">
        <v>61.5</v>
      </c>
      <c r="J443" s="29">
        <v>35</v>
      </c>
      <c r="K443" s="28">
        <v>11.2</v>
      </c>
      <c r="L443" s="32">
        <v>130</v>
      </c>
      <c r="M443" s="32">
        <v>20.3125</v>
      </c>
      <c r="N443" s="32">
        <f t="shared" si="12"/>
        <v>113</v>
      </c>
      <c r="O443" s="32">
        <f t="shared" si="13"/>
        <v>28.25</v>
      </c>
      <c r="P443" s="32">
        <v>0.86923076923076925</v>
      </c>
      <c r="Q443" s="33">
        <v>1.3907692307692308</v>
      </c>
    </row>
    <row r="444" spans="1:17" x14ac:dyDescent="0.25">
      <c r="A444" s="132"/>
      <c r="B444" s="28" t="s">
        <v>39</v>
      </c>
      <c r="C444" s="28">
        <v>125</v>
      </c>
      <c r="D444" s="29">
        <v>1365</v>
      </c>
      <c r="E444" s="30">
        <v>8.5</v>
      </c>
      <c r="F444" s="30">
        <v>8.5</v>
      </c>
      <c r="G444" s="31">
        <v>0.2</v>
      </c>
      <c r="H444" s="135"/>
      <c r="I444" s="28">
        <v>61.5</v>
      </c>
      <c r="J444" s="29">
        <v>35</v>
      </c>
      <c r="K444" s="28">
        <v>11.2</v>
      </c>
      <c r="L444" s="32">
        <v>130</v>
      </c>
      <c r="M444" s="32">
        <v>20.3125</v>
      </c>
      <c r="N444" s="32">
        <f t="shared" si="12"/>
        <v>115</v>
      </c>
      <c r="O444" s="32">
        <f t="shared" si="13"/>
        <v>14.02439024390244</v>
      </c>
      <c r="P444" s="32">
        <v>0.88461538461538458</v>
      </c>
      <c r="Q444" s="33">
        <v>0.69043151969981242</v>
      </c>
    </row>
    <row r="445" spans="1:17" x14ac:dyDescent="0.25">
      <c r="A445" s="129" t="s">
        <v>267</v>
      </c>
      <c r="B445" s="28" t="s">
        <v>40</v>
      </c>
      <c r="C445" s="28">
        <v>125</v>
      </c>
      <c r="D445" s="29">
        <v>1365</v>
      </c>
      <c r="E445" s="30">
        <v>8.5</v>
      </c>
      <c r="F445" s="30">
        <v>8.5</v>
      </c>
      <c r="G445" s="31">
        <v>0.05</v>
      </c>
      <c r="H445" s="28" t="s">
        <v>2</v>
      </c>
      <c r="I445" s="28"/>
      <c r="J445" s="29">
        <v>35</v>
      </c>
      <c r="K445" s="28">
        <v>3</v>
      </c>
      <c r="L445" s="32">
        <v>6.2</v>
      </c>
      <c r="M445" s="32">
        <v>28.181818181818183</v>
      </c>
      <c r="N445" s="32">
        <f t="shared" si="12"/>
        <v>6.8</v>
      </c>
      <c r="O445" s="32">
        <f t="shared" si="13"/>
        <v>29.565217391304344</v>
      </c>
      <c r="P445" s="32">
        <v>1.096774193548387</v>
      </c>
      <c r="Q445" s="33">
        <v>1.0490883590462832</v>
      </c>
    </row>
    <row r="446" spans="1:17" x14ac:dyDescent="0.25">
      <c r="A446" s="130"/>
      <c r="B446" s="28" t="s">
        <v>40</v>
      </c>
      <c r="C446" s="28">
        <v>125</v>
      </c>
      <c r="D446" s="29">
        <v>1365</v>
      </c>
      <c r="E446" s="30">
        <v>8.5</v>
      </c>
      <c r="F446" s="30">
        <v>8.5</v>
      </c>
      <c r="G446" s="31">
        <v>0.1</v>
      </c>
      <c r="H446" s="28" t="s">
        <v>2</v>
      </c>
      <c r="I446" s="28"/>
      <c r="J446" s="29">
        <v>35</v>
      </c>
      <c r="K446" s="28">
        <v>3</v>
      </c>
      <c r="L446" s="32">
        <v>6.2</v>
      </c>
      <c r="M446" s="32">
        <v>28.181818181818183</v>
      </c>
      <c r="N446" s="32">
        <f t="shared" si="12"/>
        <v>7.45</v>
      </c>
      <c r="O446" s="32">
        <f t="shared" si="13"/>
        <v>31.041666666666671</v>
      </c>
      <c r="P446" s="32">
        <v>1.2016129032258065</v>
      </c>
      <c r="Q446" s="33">
        <v>1.101478494623656</v>
      </c>
    </row>
    <row r="447" spans="1:17" x14ac:dyDescent="0.25">
      <c r="A447" s="130"/>
      <c r="B447" s="28" t="s">
        <v>264</v>
      </c>
      <c r="C447" s="28">
        <v>125</v>
      </c>
      <c r="D447" s="29">
        <v>1365</v>
      </c>
      <c r="E447" s="30">
        <v>8.5</v>
      </c>
      <c r="F447" s="30">
        <v>8.5</v>
      </c>
      <c r="G447" s="31">
        <v>0.15</v>
      </c>
      <c r="H447" s="28" t="s">
        <v>4</v>
      </c>
      <c r="I447" s="28"/>
      <c r="J447" s="29">
        <v>35</v>
      </c>
      <c r="K447" s="28">
        <v>3</v>
      </c>
      <c r="L447" s="32">
        <v>6.2</v>
      </c>
      <c r="M447" s="32">
        <v>28.181818181818183</v>
      </c>
      <c r="N447" s="32">
        <f t="shared" si="12"/>
        <v>12.430000000000001</v>
      </c>
      <c r="O447" s="32">
        <f t="shared" si="13"/>
        <v>51.791666666666664</v>
      </c>
      <c r="P447" s="32">
        <v>2.0048387096774194</v>
      </c>
      <c r="Q447" s="33">
        <v>1.837768817204301</v>
      </c>
    </row>
    <row r="448" spans="1:17" x14ac:dyDescent="0.25">
      <c r="A448" s="132"/>
      <c r="B448" s="28" t="s">
        <v>264</v>
      </c>
      <c r="C448" s="28">
        <v>125</v>
      </c>
      <c r="D448" s="29">
        <v>1365</v>
      </c>
      <c r="E448" s="30">
        <v>8.5</v>
      </c>
      <c r="F448" s="30">
        <v>8.5</v>
      </c>
      <c r="G448" s="31">
        <v>0.2</v>
      </c>
      <c r="H448" s="28" t="s">
        <v>4</v>
      </c>
      <c r="I448" s="28"/>
      <c r="J448" s="29">
        <v>35</v>
      </c>
      <c r="K448" s="28">
        <v>3</v>
      </c>
      <c r="L448" s="32">
        <v>6.2</v>
      </c>
      <c r="M448" s="32">
        <v>28.181818181818183</v>
      </c>
      <c r="N448" s="32">
        <f t="shared" si="12"/>
        <v>15.52</v>
      </c>
      <c r="O448" s="32">
        <f t="shared" si="13"/>
        <v>16.166666666666668</v>
      </c>
      <c r="P448" s="32">
        <v>2.5032258064516126</v>
      </c>
      <c r="Q448" s="33">
        <v>0.57365591397849458</v>
      </c>
    </row>
    <row r="449" spans="1:17" x14ac:dyDescent="0.25">
      <c r="A449" s="129" t="s">
        <v>268</v>
      </c>
      <c r="B449" s="28" t="s">
        <v>58</v>
      </c>
      <c r="C449" s="28">
        <v>50</v>
      </c>
      <c r="D449" s="29">
        <v>951</v>
      </c>
      <c r="E449" s="30">
        <v>11</v>
      </c>
      <c r="F449" s="30">
        <v>6</v>
      </c>
      <c r="G449" s="31">
        <v>0.3</v>
      </c>
      <c r="H449" s="28" t="s">
        <v>51</v>
      </c>
      <c r="I449" s="28">
        <v>85</v>
      </c>
      <c r="J449" s="29">
        <v>35</v>
      </c>
      <c r="K449" s="28">
        <v>9</v>
      </c>
      <c r="L449" s="32">
        <v>5.9</v>
      </c>
      <c r="M449" s="32">
        <v>31.2</v>
      </c>
      <c r="N449" s="32">
        <f t="shared" ref="N449:N511" si="14">L449*P449</f>
        <v>15.7</v>
      </c>
      <c r="O449" s="32">
        <f t="shared" ref="O449:O511" si="15">M449*Q449</f>
        <v>35.799999999999997</v>
      </c>
      <c r="P449" s="32">
        <v>2.6610169491525419</v>
      </c>
      <c r="Q449" s="33">
        <v>1.1474358974358974</v>
      </c>
    </row>
    <row r="450" spans="1:17" x14ac:dyDescent="0.25">
      <c r="A450" s="130"/>
      <c r="B450" s="28" t="s">
        <v>58</v>
      </c>
      <c r="C450" s="28">
        <v>50</v>
      </c>
      <c r="D450" s="29">
        <v>951</v>
      </c>
      <c r="E450" s="30">
        <v>11</v>
      </c>
      <c r="F450" s="30">
        <v>6</v>
      </c>
      <c r="G450" s="31">
        <v>0.3</v>
      </c>
      <c r="H450" s="28" t="s">
        <v>53</v>
      </c>
      <c r="I450" s="28">
        <v>85</v>
      </c>
      <c r="J450" s="29">
        <v>35</v>
      </c>
      <c r="K450" s="28">
        <v>9</v>
      </c>
      <c r="L450" s="32">
        <v>5.9</v>
      </c>
      <c r="M450" s="32">
        <v>31.2</v>
      </c>
      <c r="N450" s="32">
        <f t="shared" si="14"/>
        <v>17.8</v>
      </c>
      <c r="O450" s="32">
        <f t="shared" si="15"/>
        <v>42.9</v>
      </c>
      <c r="P450" s="32">
        <v>3.0169491525423728</v>
      </c>
      <c r="Q450" s="33">
        <v>1.375</v>
      </c>
    </row>
    <row r="451" spans="1:17" x14ac:dyDescent="0.25">
      <c r="A451" s="130"/>
      <c r="B451" s="28" t="s">
        <v>58</v>
      </c>
      <c r="C451" s="28">
        <v>50</v>
      </c>
      <c r="D451" s="29">
        <v>951</v>
      </c>
      <c r="E451" s="30">
        <v>11</v>
      </c>
      <c r="F451" s="30">
        <v>6</v>
      </c>
      <c r="G451" s="31">
        <v>0.3</v>
      </c>
      <c r="H451" s="28" t="s">
        <v>53</v>
      </c>
      <c r="I451" s="28">
        <v>85</v>
      </c>
      <c r="J451" s="29">
        <v>35</v>
      </c>
      <c r="K451" s="28">
        <v>9</v>
      </c>
      <c r="L451" s="32">
        <v>5.9</v>
      </c>
      <c r="M451" s="32">
        <v>31.2</v>
      </c>
      <c r="N451" s="32">
        <f t="shared" si="14"/>
        <v>13.599999999999998</v>
      </c>
      <c r="O451" s="32">
        <f t="shared" si="15"/>
        <v>45.1</v>
      </c>
      <c r="P451" s="32">
        <v>2.3050847457627115</v>
      </c>
      <c r="Q451" s="33">
        <v>1.4455128205128205</v>
      </c>
    </row>
    <row r="452" spans="1:17" x14ac:dyDescent="0.25">
      <c r="A452" s="130"/>
      <c r="B452" s="28" t="s">
        <v>61</v>
      </c>
      <c r="C452" s="28">
        <v>50</v>
      </c>
      <c r="D452" s="29">
        <v>951</v>
      </c>
      <c r="E452" s="30">
        <v>11</v>
      </c>
      <c r="F452" s="30">
        <v>6</v>
      </c>
      <c r="G452" s="31">
        <v>0.3</v>
      </c>
      <c r="H452" s="28" t="s">
        <v>53</v>
      </c>
      <c r="I452" s="28">
        <v>85</v>
      </c>
      <c r="J452" s="29">
        <v>35</v>
      </c>
      <c r="K452" s="28">
        <v>9</v>
      </c>
      <c r="L452" s="32">
        <v>5.9</v>
      </c>
      <c r="M452" s="32">
        <v>31.2</v>
      </c>
      <c r="N452" s="32">
        <f t="shared" si="14"/>
        <v>17.8</v>
      </c>
      <c r="O452" s="32">
        <f t="shared" si="15"/>
        <v>37.299999999999997</v>
      </c>
      <c r="P452" s="32">
        <v>3.0169491525423728</v>
      </c>
      <c r="Q452" s="33">
        <v>1.1955128205128205</v>
      </c>
    </row>
    <row r="453" spans="1:17" x14ac:dyDescent="0.25">
      <c r="A453" s="130"/>
      <c r="B453" s="28" t="s">
        <v>61</v>
      </c>
      <c r="C453" s="28">
        <v>50</v>
      </c>
      <c r="D453" s="29">
        <v>951</v>
      </c>
      <c r="E453" s="30">
        <v>11</v>
      </c>
      <c r="F453" s="30">
        <v>6</v>
      </c>
      <c r="G453" s="31">
        <v>0.3</v>
      </c>
      <c r="H453" s="28" t="s">
        <v>53</v>
      </c>
      <c r="I453" s="28">
        <v>85</v>
      </c>
      <c r="J453" s="29">
        <v>35</v>
      </c>
      <c r="K453" s="28">
        <v>9</v>
      </c>
      <c r="L453" s="32">
        <v>5.9</v>
      </c>
      <c r="M453" s="32">
        <v>31.2</v>
      </c>
      <c r="N453" s="32">
        <f t="shared" si="14"/>
        <v>17.399999999999999</v>
      </c>
      <c r="O453" s="32">
        <f t="shared" si="15"/>
        <v>39.299999999999997</v>
      </c>
      <c r="P453" s="32">
        <v>2.949152542372881</v>
      </c>
      <c r="Q453" s="33">
        <v>1.2596153846153846</v>
      </c>
    </row>
    <row r="454" spans="1:17" x14ac:dyDescent="0.25">
      <c r="A454" s="132"/>
      <c r="B454" s="28" t="s">
        <v>62</v>
      </c>
      <c r="C454" s="28">
        <v>50</v>
      </c>
      <c r="D454" s="29">
        <v>951</v>
      </c>
      <c r="E454" s="30">
        <v>11</v>
      </c>
      <c r="F454" s="30">
        <v>6</v>
      </c>
      <c r="G454" s="31">
        <v>0.3</v>
      </c>
      <c r="H454" s="28" t="s">
        <v>53</v>
      </c>
      <c r="I454" s="28">
        <v>85</v>
      </c>
      <c r="J454" s="29">
        <v>35</v>
      </c>
      <c r="K454" s="28">
        <v>9</v>
      </c>
      <c r="L454" s="32">
        <v>5.9</v>
      </c>
      <c r="M454" s="32">
        <v>31.2</v>
      </c>
      <c r="N454" s="32">
        <f t="shared" si="14"/>
        <v>38</v>
      </c>
      <c r="O454" s="32">
        <f t="shared" si="15"/>
        <v>47.7</v>
      </c>
      <c r="P454" s="32">
        <v>6.4406779661016946</v>
      </c>
      <c r="Q454" s="33">
        <v>1.528846153846154</v>
      </c>
    </row>
    <row r="455" spans="1:17" x14ac:dyDescent="0.25">
      <c r="A455" s="129" t="s">
        <v>269</v>
      </c>
      <c r="B455" s="28" t="s">
        <v>58</v>
      </c>
      <c r="C455" s="28">
        <v>50</v>
      </c>
      <c r="D455" s="29">
        <v>951</v>
      </c>
      <c r="E455" s="30">
        <v>11</v>
      </c>
      <c r="F455" s="30">
        <v>6</v>
      </c>
      <c r="G455" s="31">
        <v>0.05</v>
      </c>
      <c r="H455" s="28" t="s">
        <v>7</v>
      </c>
      <c r="I455" s="28">
        <v>1</v>
      </c>
      <c r="J455" s="29">
        <v>25</v>
      </c>
      <c r="K455" s="28">
        <v>4</v>
      </c>
      <c r="L455" s="32">
        <v>3000</v>
      </c>
      <c r="M455" s="32">
        <v>14.5</v>
      </c>
      <c r="N455" s="32">
        <f t="shared" si="14"/>
        <v>4800</v>
      </c>
      <c r="O455" s="32">
        <f t="shared" si="15"/>
        <v>15.100000000000001</v>
      </c>
      <c r="P455" s="32">
        <v>1.6</v>
      </c>
      <c r="Q455" s="33">
        <v>1.0413793103448277</v>
      </c>
    </row>
    <row r="456" spans="1:17" x14ac:dyDescent="0.25">
      <c r="A456" s="130"/>
      <c r="B456" s="28" t="s">
        <v>58</v>
      </c>
      <c r="C456" s="28">
        <v>50</v>
      </c>
      <c r="D456" s="29">
        <v>951</v>
      </c>
      <c r="E456" s="30">
        <v>11</v>
      </c>
      <c r="F456" s="30">
        <v>6</v>
      </c>
      <c r="G456" s="31">
        <v>0.1</v>
      </c>
      <c r="H456" s="28" t="s">
        <v>8</v>
      </c>
      <c r="I456" s="28">
        <v>1</v>
      </c>
      <c r="J456" s="29">
        <v>25</v>
      </c>
      <c r="K456" s="28">
        <v>4</v>
      </c>
      <c r="L456" s="32">
        <v>3000</v>
      </c>
      <c r="M456" s="32">
        <v>14.5</v>
      </c>
      <c r="N456" s="32">
        <f t="shared" si="14"/>
        <v>5500</v>
      </c>
      <c r="O456" s="32">
        <f t="shared" si="15"/>
        <v>13.8</v>
      </c>
      <c r="P456" s="32">
        <v>1.8333333333333333</v>
      </c>
      <c r="Q456" s="33">
        <v>0.9517241379310345</v>
      </c>
    </row>
    <row r="457" spans="1:17" x14ac:dyDescent="0.25">
      <c r="A457" s="130"/>
      <c r="B457" s="28" t="s">
        <v>58</v>
      </c>
      <c r="C457" s="28">
        <v>50</v>
      </c>
      <c r="D457" s="29">
        <v>951</v>
      </c>
      <c r="E457" s="30">
        <v>11</v>
      </c>
      <c r="F457" s="30">
        <v>6</v>
      </c>
      <c r="G457" s="31">
        <v>0.2</v>
      </c>
      <c r="H457" s="28" t="s">
        <v>8</v>
      </c>
      <c r="I457" s="28">
        <v>1</v>
      </c>
      <c r="J457" s="29">
        <v>25</v>
      </c>
      <c r="K457" s="28">
        <v>4</v>
      </c>
      <c r="L457" s="32">
        <v>3000</v>
      </c>
      <c r="M457" s="32">
        <v>14.5</v>
      </c>
      <c r="N457" s="32">
        <f t="shared" si="14"/>
        <v>8000</v>
      </c>
      <c r="O457" s="32">
        <f t="shared" si="15"/>
        <v>9.5</v>
      </c>
      <c r="P457" s="32">
        <v>2.6666666666666665</v>
      </c>
      <c r="Q457" s="33">
        <v>0.65517241379310343</v>
      </c>
    </row>
    <row r="458" spans="1:17" x14ac:dyDescent="0.25">
      <c r="A458" s="130"/>
      <c r="B458" s="28" t="s">
        <v>61</v>
      </c>
      <c r="C458" s="28">
        <v>50</v>
      </c>
      <c r="D458" s="29">
        <v>951</v>
      </c>
      <c r="E458" s="30">
        <v>11</v>
      </c>
      <c r="F458" s="30">
        <v>6</v>
      </c>
      <c r="G458" s="31">
        <v>0.05</v>
      </c>
      <c r="H458" s="28" t="s">
        <v>8</v>
      </c>
      <c r="I458" s="28">
        <v>1</v>
      </c>
      <c r="J458" s="29">
        <v>25</v>
      </c>
      <c r="K458" s="28">
        <v>4</v>
      </c>
      <c r="L458" s="32">
        <v>3000</v>
      </c>
      <c r="M458" s="32">
        <v>14.5</v>
      </c>
      <c r="N458" s="32">
        <f t="shared" si="14"/>
        <v>2900</v>
      </c>
      <c r="O458" s="32">
        <f t="shared" si="15"/>
        <v>27</v>
      </c>
      <c r="P458" s="32">
        <v>0.96666666666666667</v>
      </c>
      <c r="Q458" s="33">
        <v>1.8620689655172413</v>
      </c>
    </row>
    <row r="459" spans="1:17" x14ac:dyDescent="0.25">
      <c r="A459" s="130"/>
      <c r="B459" s="28" t="s">
        <v>61</v>
      </c>
      <c r="C459" s="28">
        <v>50</v>
      </c>
      <c r="D459" s="29">
        <v>951</v>
      </c>
      <c r="E459" s="30">
        <v>11</v>
      </c>
      <c r="F459" s="30">
        <v>6</v>
      </c>
      <c r="G459" s="31">
        <v>0.1</v>
      </c>
      <c r="H459" s="28" t="s">
        <v>8</v>
      </c>
      <c r="I459" s="28">
        <v>1</v>
      </c>
      <c r="J459" s="29">
        <v>25</v>
      </c>
      <c r="K459" s="28">
        <v>4</v>
      </c>
      <c r="L459" s="32">
        <v>3000</v>
      </c>
      <c r="M459" s="32">
        <v>14.5</v>
      </c>
      <c r="N459" s="32">
        <f t="shared" si="14"/>
        <v>2850</v>
      </c>
      <c r="O459" s="32">
        <f t="shared" si="15"/>
        <v>28</v>
      </c>
      <c r="P459" s="32">
        <v>0.95</v>
      </c>
      <c r="Q459" s="33">
        <v>1.9310344827586208</v>
      </c>
    </row>
    <row r="460" spans="1:17" x14ac:dyDescent="0.25">
      <c r="A460" s="130"/>
      <c r="B460" s="28" t="s">
        <v>62</v>
      </c>
      <c r="C460" s="28">
        <v>50</v>
      </c>
      <c r="D460" s="29">
        <v>951</v>
      </c>
      <c r="E460" s="30">
        <v>11</v>
      </c>
      <c r="F460" s="30">
        <v>6</v>
      </c>
      <c r="G460" s="31">
        <v>0.2</v>
      </c>
      <c r="H460" s="28" t="s">
        <v>8</v>
      </c>
      <c r="I460" s="28">
        <v>1</v>
      </c>
      <c r="J460" s="29">
        <v>25</v>
      </c>
      <c r="K460" s="28">
        <v>4</v>
      </c>
      <c r="L460" s="32">
        <v>3000</v>
      </c>
      <c r="M460" s="32">
        <v>14.5</v>
      </c>
      <c r="N460" s="32">
        <f t="shared" si="14"/>
        <v>2300</v>
      </c>
      <c r="O460" s="32">
        <f t="shared" si="15"/>
        <v>23</v>
      </c>
      <c r="P460" s="32">
        <v>0.76666666666666672</v>
      </c>
      <c r="Q460" s="33">
        <v>1.5862068965517242</v>
      </c>
    </row>
    <row r="461" spans="1:17" x14ac:dyDescent="0.25">
      <c r="A461" s="130"/>
      <c r="B461" s="28" t="s">
        <v>62</v>
      </c>
      <c r="C461" s="28">
        <v>50</v>
      </c>
      <c r="D461" s="29">
        <v>951</v>
      </c>
      <c r="E461" s="30">
        <v>11</v>
      </c>
      <c r="F461" s="30">
        <v>6</v>
      </c>
      <c r="G461" s="31">
        <v>0.3</v>
      </c>
      <c r="H461" s="28" t="s">
        <v>8</v>
      </c>
      <c r="I461" s="28">
        <v>1</v>
      </c>
      <c r="J461" s="29">
        <v>25</v>
      </c>
      <c r="K461" s="28">
        <v>4</v>
      </c>
      <c r="L461" s="32">
        <v>3000</v>
      </c>
      <c r="M461" s="32">
        <v>14.5</v>
      </c>
      <c r="N461" s="32">
        <f t="shared" si="14"/>
        <v>2200</v>
      </c>
      <c r="O461" s="32">
        <f t="shared" si="15"/>
        <v>22.5</v>
      </c>
      <c r="P461" s="32">
        <v>0.73333333333333328</v>
      </c>
      <c r="Q461" s="33">
        <v>1.5517241379310345</v>
      </c>
    </row>
    <row r="462" spans="1:17" x14ac:dyDescent="0.25">
      <c r="A462" s="132"/>
      <c r="B462" s="28" t="s">
        <v>62</v>
      </c>
      <c r="C462" s="28">
        <v>50</v>
      </c>
      <c r="D462" s="29">
        <v>951</v>
      </c>
      <c r="E462" s="30">
        <v>11</v>
      </c>
      <c r="F462" s="30">
        <v>6</v>
      </c>
      <c r="G462" s="31">
        <v>0.4</v>
      </c>
      <c r="H462" s="28" t="s">
        <v>8</v>
      </c>
      <c r="I462" s="28">
        <v>1</v>
      </c>
      <c r="J462" s="29">
        <v>25</v>
      </c>
      <c r="K462" s="28">
        <v>4</v>
      </c>
      <c r="L462" s="32">
        <v>3000</v>
      </c>
      <c r="M462" s="32">
        <v>14.5</v>
      </c>
      <c r="N462" s="32">
        <f t="shared" si="14"/>
        <v>2000</v>
      </c>
      <c r="O462" s="32">
        <f t="shared" si="15"/>
        <v>24</v>
      </c>
      <c r="P462" s="32">
        <v>0.66666666666666663</v>
      </c>
      <c r="Q462" s="33">
        <v>1.6551724137931034</v>
      </c>
    </row>
    <row r="463" spans="1:17" x14ac:dyDescent="0.25">
      <c r="A463" s="129" t="s">
        <v>270</v>
      </c>
      <c r="B463" s="28" t="s">
        <v>62</v>
      </c>
      <c r="C463" s="28">
        <v>50</v>
      </c>
      <c r="D463" s="29">
        <v>951</v>
      </c>
      <c r="E463" s="30">
        <v>11</v>
      </c>
      <c r="F463" s="30">
        <v>6</v>
      </c>
      <c r="G463" s="31">
        <v>0.1</v>
      </c>
      <c r="H463" s="28" t="s">
        <v>2</v>
      </c>
      <c r="I463" s="28">
        <v>100</v>
      </c>
      <c r="J463" s="29">
        <v>25</v>
      </c>
      <c r="K463" s="28">
        <v>3</v>
      </c>
      <c r="L463" s="32">
        <v>18</v>
      </c>
      <c r="M463" s="32">
        <v>30</v>
      </c>
      <c r="N463" s="32">
        <f t="shared" si="14"/>
        <v>53</v>
      </c>
      <c r="O463" s="32">
        <f t="shared" si="15"/>
        <v>42.3</v>
      </c>
      <c r="P463" s="32">
        <v>2.9444444444444446</v>
      </c>
      <c r="Q463" s="33">
        <v>1.41</v>
      </c>
    </row>
    <row r="464" spans="1:17" x14ac:dyDescent="0.25">
      <c r="A464" s="130"/>
      <c r="B464" s="28" t="s">
        <v>62</v>
      </c>
      <c r="C464" s="28">
        <v>50</v>
      </c>
      <c r="D464" s="29">
        <v>951</v>
      </c>
      <c r="E464" s="30">
        <v>11</v>
      </c>
      <c r="F464" s="30">
        <v>6</v>
      </c>
      <c r="G464" s="31">
        <v>0.05</v>
      </c>
      <c r="H464" s="28" t="s">
        <v>2</v>
      </c>
      <c r="I464" s="28">
        <v>100</v>
      </c>
      <c r="J464" s="29">
        <v>25</v>
      </c>
      <c r="K464" s="28">
        <v>3</v>
      </c>
      <c r="L464" s="32">
        <v>18</v>
      </c>
      <c r="M464" s="32">
        <v>30</v>
      </c>
      <c r="N464" s="32">
        <f t="shared" si="14"/>
        <v>39.5</v>
      </c>
      <c r="O464" s="32">
        <f t="shared" si="15"/>
        <v>45</v>
      </c>
      <c r="P464" s="32">
        <v>2.1944444444444446</v>
      </c>
      <c r="Q464" s="33">
        <v>1.5</v>
      </c>
    </row>
    <row r="465" spans="1:17" x14ac:dyDescent="0.25">
      <c r="A465" s="130"/>
      <c r="B465" s="28" t="s">
        <v>62</v>
      </c>
      <c r="C465" s="28">
        <v>50</v>
      </c>
      <c r="D465" s="29">
        <v>951</v>
      </c>
      <c r="E465" s="30">
        <v>11</v>
      </c>
      <c r="F465" s="30">
        <v>6</v>
      </c>
      <c r="G465" s="31">
        <v>0.1</v>
      </c>
      <c r="H465" s="28" t="s">
        <v>2</v>
      </c>
      <c r="I465" s="28">
        <v>100</v>
      </c>
      <c r="J465" s="29">
        <v>25</v>
      </c>
      <c r="K465" s="28">
        <v>3</v>
      </c>
      <c r="L465" s="32">
        <v>18</v>
      </c>
      <c r="M465" s="32">
        <v>30</v>
      </c>
      <c r="N465" s="32">
        <f t="shared" si="14"/>
        <v>39</v>
      </c>
      <c r="O465" s="32">
        <f t="shared" si="15"/>
        <v>63</v>
      </c>
      <c r="P465" s="32">
        <v>2.1666666666666665</v>
      </c>
      <c r="Q465" s="33">
        <v>2.1</v>
      </c>
    </row>
    <row r="466" spans="1:17" x14ac:dyDescent="0.25">
      <c r="A466" s="130"/>
      <c r="B466" s="28" t="s">
        <v>62</v>
      </c>
      <c r="C466" s="28">
        <v>50</v>
      </c>
      <c r="D466" s="29">
        <v>951</v>
      </c>
      <c r="E466" s="30">
        <v>11</v>
      </c>
      <c r="F466" s="30">
        <v>6</v>
      </c>
      <c r="G466" s="31">
        <v>0.2</v>
      </c>
      <c r="H466" s="28" t="s">
        <v>2</v>
      </c>
      <c r="I466" s="28">
        <v>100</v>
      </c>
      <c r="J466" s="29">
        <v>25</v>
      </c>
      <c r="K466" s="28">
        <v>3</v>
      </c>
      <c r="L466" s="32">
        <v>18</v>
      </c>
      <c r="M466" s="32">
        <v>30</v>
      </c>
      <c r="N466" s="32">
        <f t="shared" si="14"/>
        <v>40</v>
      </c>
      <c r="O466" s="32">
        <f t="shared" si="15"/>
        <v>42</v>
      </c>
      <c r="P466" s="32">
        <v>2.2222222222222223</v>
      </c>
      <c r="Q466" s="33">
        <v>1.4</v>
      </c>
    </row>
    <row r="467" spans="1:17" x14ac:dyDescent="0.25">
      <c r="A467" s="132"/>
      <c r="B467" s="28" t="s">
        <v>62</v>
      </c>
      <c r="C467" s="28">
        <v>50</v>
      </c>
      <c r="D467" s="29">
        <v>951</v>
      </c>
      <c r="E467" s="30">
        <v>11</v>
      </c>
      <c r="F467" s="30">
        <v>6</v>
      </c>
      <c r="G467" s="31">
        <v>0.3</v>
      </c>
      <c r="H467" s="28" t="s">
        <v>2</v>
      </c>
      <c r="I467" s="28">
        <v>100</v>
      </c>
      <c r="J467" s="29">
        <v>25</v>
      </c>
      <c r="K467" s="28">
        <v>3</v>
      </c>
      <c r="L467" s="32">
        <v>18</v>
      </c>
      <c r="M467" s="32">
        <v>30</v>
      </c>
      <c r="N467" s="32">
        <f t="shared" si="14"/>
        <v>53</v>
      </c>
      <c r="O467" s="32">
        <f t="shared" si="15"/>
        <v>39.799999999999997</v>
      </c>
      <c r="P467" s="32">
        <v>2.9444444444444446</v>
      </c>
      <c r="Q467" s="33">
        <v>1.3266666666666667</v>
      </c>
    </row>
    <row r="468" spans="1:17" x14ac:dyDescent="0.25">
      <c r="A468" s="129" t="s">
        <v>271</v>
      </c>
      <c r="B468" s="28" t="s">
        <v>58</v>
      </c>
      <c r="C468" s="28">
        <v>50</v>
      </c>
      <c r="D468" s="29">
        <v>951</v>
      </c>
      <c r="E468" s="30">
        <v>11</v>
      </c>
      <c r="F468" s="30">
        <v>6</v>
      </c>
      <c r="G468" s="31">
        <v>0.25</v>
      </c>
      <c r="H468" s="28" t="s">
        <v>37</v>
      </c>
      <c r="I468" s="28">
        <v>30</v>
      </c>
      <c r="J468" s="29">
        <v>35</v>
      </c>
      <c r="K468" s="28">
        <v>11.2</v>
      </c>
      <c r="L468" s="32">
        <v>14.4</v>
      </c>
      <c r="M468" s="32">
        <v>43.636363636363633</v>
      </c>
      <c r="N468" s="32">
        <f t="shared" si="14"/>
        <v>50.4</v>
      </c>
      <c r="O468" s="32">
        <f t="shared" si="15"/>
        <v>45.81818181818182</v>
      </c>
      <c r="P468" s="32">
        <v>3.5</v>
      </c>
      <c r="Q468" s="33">
        <v>1.05</v>
      </c>
    </row>
    <row r="469" spans="1:17" x14ac:dyDescent="0.25">
      <c r="A469" s="130"/>
      <c r="B469" s="28" t="s">
        <v>61</v>
      </c>
      <c r="C469" s="28">
        <v>50</v>
      </c>
      <c r="D469" s="29">
        <v>951</v>
      </c>
      <c r="E469" s="30">
        <v>11</v>
      </c>
      <c r="F469" s="30">
        <v>6</v>
      </c>
      <c r="G469" s="31">
        <v>0.25</v>
      </c>
      <c r="H469" s="28" t="s">
        <v>37</v>
      </c>
      <c r="I469" s="28">
        <v>30</v>
      </c>
      <c r="J469" s="29">
        <v>35</v>
      </c>
      <c r="K469" s="28">
        <v>11.2</v>
      </c>
      <c r="L469" s="32">
        <v>14.4</v>
      </c>
      <c r="M469" s="32">
        <v>43.636363636363633</v>
      </c>
      <c r="N469" s="32">
        <f t="shared" si="14"/>
        <v>13.7</v>
      </c>
      <c r="O469" s="32">
        <f t="shared" si="15"/>
        <v>50.740740740740733</v>
      </c>
      <c r="P469" s="32">
        <v>0.95138888888888884</v>
      </c>
      <c r="Q469" s="33">
        <v>1.1628086419753085</v>
      </c>
    </row>
    <row r="470" spans="1:17" x14ac:dyDescent="0.25">
      <c r="A470" s="130"/>
      <c r="B470" s="28" t="s">
        <v>58</v>
      </c>
      <c r="C470" s="28">
        <v>50</v>
      </c>
      <c r="D470" s="29">
        <v>951</v>
      </c>
      <c r="E470" s="30">
        <v>11</v>
      </c>
      <c r="F470" s="30">
        <v>6</v>
      </c>
      <c r="G470" s="31">
        <v>0.25</v>
      </c>
      <c r="H470" s="28" t="s">
        <v>38</v>
      </c>
      <c r="I470" s="28">
        <v>30</v>
      </c>
      <c r="J470" s="29">
        <v>35</v>
      </c>
      <c r="K470" s="28">
        <v>11.2</v>
      </c>
      <c r="L470" s="32">
        <v>14.4</v>
      </c>
      <c r="M470" s="32">
        <v>43.636363636363633</v>
      </c>
      <c r="N470" s="32">
        <f t="shared" si="14"/>
        <v>20.8</v>
      </c>
      <c r="O470" s="32">
        <f t="shared" si="15"/>
        <v>14.857142857142859</v>
      </c>
      <c r="P470" s="32">
        <v>1.4444444444444444</v>
      </c>
      <c r="Q470" s="33">
        <v>0.34047619047619054</v>
      </c>
    </row>
    <row r="471" spans="1:17" x14ac:dyDescent="0.25">
      <c r="A471" s="130"/>
      <c r="B471" s="28" t="s">
        <v>0</v>
      </c>
      <c r="C471" s="28">
        <v>100</v>
      </c>
      <c r="D471" s="29">
        <v>1232</v>
      </c>
      <c r="E471" s="30">
        <v>8.6</v>
      </c>
      <c r="F471" s="30">
        <v>8.6</v>
      </c>
      <c r="G471" s="31">
        <v>0.25</v>
      </c>
      <c r="H471" s="28" t="s">
        <v>38</v>
      </c>
      <c r="I471" s="28">
        <v>30</v>
      </c>
      <c r="J471" s="29">
        <v>35</v>
      </c>
      <c r="K471" s="28">
        <v>11.2</v>
      </c>
      <c r="L471" s="32">
        <v>14.4</v>
      </c>
      <c r="M471" s="32">
        <v>43.636363636363633</v>
      </c>
      <c r="N471" s="32">
        <f t="shared" si="14"/>
        <v>21.8</v>
      </c>
      <c r="O471" s="32">
        <f t="shared" si="15"/>
        <v>50.697674418604663</v>
      </c>
      <c r="P471" s="32">
        <v>1.5138888888888888</v>
      </c>
      <c r="Q471" s="33">
        <v>1.1618217054263569</v>
      </c>
    </row>
    <row r="472" spans="1:17" x14ac:dyDescent="0.25">
      <c r="A472" s="132"/>
      <c r="B472" s="28" t="s">
        <v>231</v>
      </c>
      <c r="C472" s="28">
        <v>100</v>
      </c>
      <c r="D472" s="29">
        <v>1232</v>
      </c>
      <c r="E472" s="30">
        <v>8.6</v>
      </c>
      <c r="F472" s="30">
        <v>8.6</v>
      </c>
      <c r="G472" s="31">
        <v>0.25</v>
      </c>
      <c r="H472" s="28" t="s">
        <v>38</v>
      </c>
      <c r="I472" s="28">
        <v>30</v>
      </c>
      <c r="J472" s="29">
        <v>35</v>
      </c>
      <c r="K472" s="28">
        <v>11.2</v>
      </c>
      <c r="L472" s="32">
        <v>14.4</v>
      </c>
      <c r="M472" s="32">
        <v>43.636363636363633</v>
      </c>
      <c r="N472" s="32">
        <f t="shared" si="14"/>
        <v>26.6</v>
      </c>
      <c r="O472" s="32">
        <f t="shared" si="15"/>
        <v>59.111111111111114</v>
      </c>
      <c r="P472" s="32">
        <v>1.8472222222222223</v>
      </c>
      <c r="Q472" s="33">
        <v>1.3546296296296299</v>
      </c>
    </row>
    <row r="473" spans="1:17" x14ac:dyDescent="0.25">
      <c r="A473" s="129" t="s">
        <v>272</v>
      </c>
      <c r="B473" s="28" t="s">
        <v>58</v>
      </c>
      <c r="C473" s="28">
        <v>50</v>
      </c>
      <c r="D473" s="29">
        <v>951</v>
      </c>
      <c r="E473" s="30">
        <v>11</v>
      </c>
      <c r="F473" s="30">
        <v>6</v>
      </c>
      <c r="G473" s="31">
        <v>2.5000000000000001E-2</v>
      </c>
      <c r="H473" s="28" t="s">
        <v>7</v>
      </c>
      <c r="I473" s="28"/>
      <c r="J473" s="29">
        <v>25</v>
      </c>
      <c r="K473" s="1">
        <v>2</v>
      </c>
      <c r="L473" s="32">
        <v>3620</v>
      </c>
      <c r="M473" s="32">
        <v>15.083333333333334</v>
      </c>
      <c r="N473" s="32">
        <f t="shared" si="14"/>
        <v>4980</v>
      </c>
      <c r="O473" s="32">
        <f t="shared" si="15"/>
        <v>16.600000000000001</v>
      </c>
      <c r="P473" s="32">
        <v>1.3756906077348066</v>
      </c>
      <c r="Q473" s="33">
        <v>1.1005524861878453</v>
      </c>
    </row>
    <row r="474" spans="1:17" x14ac:dyDescent="0.25">
      <c r="A474" s="130"/>
      <c r="B474" s="28" t="s">
        <v>58</v>
      </c>
      <c r="C474" s="28">
        <v>50</v>
      </c>
      <c r="D474" s="29">
        <v>951</v>
      </c>
      <c r="E474" s="30">
        <v>11</v>
      </c>
      <c r="F474" s="30">
        <v>6</v>
      </c>
      <c r="G474" s="31">
        <v>4.5999999999999999E-2</v>
      </c>
      <c r="H474" s="28" t="s">
        <v>7</v>
      </c>
      <c r="I474" s="28"/>
      <c r="J474" s="29">
        <v>25</v>
      </c>
      <c r="K474" s="1">
        <v>2</v>
      </c>
      <c r="L474" s="32">
        <v>3620</v>
      </c>
      <c r="M474" s="32">
        <v>15.083333333333334</v>
      </c>
      <c r="N474" s="32">
        <f t="shared" si="14"/>
        <v>5340</v>
      </c>
      <c r="O474" s="32">
        <f t="shared" si="15"/>
        <v>17.225806451612904</v>
      </c>
      <c r="P474" s="32">
        <v>1.4751381215469612</v>
      </c>
      <c r="Q474" s="33">
        <v>1.1420424166815184</v>
      </c>
    </row>
    <row r="475" spans="1:17" x14ac:dyDescent="0.25">
      <c r="A475" s="130"/>
      <c r="B475" s="28" t="s">
        <v>58</v>
      </c>
      <c r="C475" s="28">
        <v>50</v>
      </c>
      <c r="D475" s="29">
        <v>951</v>
      </c>
      <c r="E475" s="30">
        <v>11</v>
      </c>
      <c r="F475" s="30">
        <v>6</v>
      </c>
      <c r="G475" s="31">
        <v>0.107</v>
      </c>
      <c r="H475" s="28" t="s">
        <v>8</v>
      </c>
      <c r="I475" s="28"/>
      <c r="J475" s="29">
        <v>25</v>
      </c>
      <c r="K475" s="1">
        <v>2</v>
      </c>
      <c r="L475" s="32">
        <v>3620</v>
      </c>
      <c r="M475" s="32">
        <v>15.083333333333334</v>
      </c>
      <c r="N475" s="32">
        <f t="shared" si="14"/>
        <v>5150</v>
      </c>
      <c r="O475" s="32">
        <f t="shared" si="15"/>
        <v>14.305555555555555</v>
      </c>
      <c r="P475" s="32">
        <v>1.4226519337016574</v>
      </c>
      <c r="Q475" s="33">
        <v>0.94843462246777155</v>
      </c>
    </row>
    <row r="476" spans="1:17" x14ac:dyDescent="0.25">
      <c r="A476" s="130"/>
      <c r="B476" s="28" t="s">
        <v>58</v>
      </c>
      <c r="C476" s="28">
        <v>50</v>
      </c>
      <c r="D476" s="29">
        <v>951</v>
      </c>
      <c r="E476" s="30">
        <v>11</v>
      </c>
      <c r="F476" s="30">
        <v>6</v>
      </c>
      <c r="G476" s="31">
        <v>0.20300000000000001</v>
      </c>
      <c r="H476" s="28" t="s">
        <v>8</v>
      </c>
      <c r="I476" s="28"/>
      <c r="J476" s="29">
        <v>25</v>
      </c>
      <c r="K476" s="1">
        <v>2</v>
      </c>
      <c r="L476" s="32">
        <v>3620</v>
      </c>
      <c r="M476" s="32">
        <v>15.083333333333334</v>
      </c>
      <c r="N476" s="32">
        <f t="shared" si="14"/>
        <v>4180</v>
      </c>
      <c r="O476" s="32">
        <f t="shared" si="15"/>
        <v>12.666666666666666</v>
      </c>
      <c r="P476" s="32">
        <v>1.1546961325966851</v>
      </c>
      <c r="Q476" s="33">
        <v>0.83977900552486184</v>
      </c>
    </row>
    <row r="477" spans="1:17" x14ac:dyDescent="0.25">
      <c r="A477" s="130"/>
      <c r="B477" s="28" t="s">
        <v>58</v>
      </c>
      <c r="C477" s="28">
        <v>50</v>
      </c>
      <c r="D477" s="29">
        <v>951</v>
      </c>
      <c r="E477" s="30">
        <v>11</v>
      </c>
      <c r="F477" s="30">
        <v>6</v>
      </c>
      <c r="G477" s="31">
        <v>2.4E-2</v>
      </c>
      <c r="H477" s="28" t="s">
        <v>8</v>
      </c>
      <c r="I477" s="28"/>
      <c r="J477" s="29">
        <v>25</v>
      </c>
      <c r="K477" s="1">
        <v>2</v>
      </c>
      <c r="L477" s="32">
        <v>3620</v>
      </c>
      <c r="M477" s="32">
        <v>15.083333333333334</v>
      </c>
      <c r="N477" s="32">
        <f t="shared" si="14"/>
        <v>4820</v>
      </c>
      <c r="O477" s="32">
        <f t="shared" si="15"/>
        <v>10.478260869565217</v>
      </c>
      <c r="P477" s="32">
        <v>1.3314917127071824</v>
      </c>
      <c r="Q477" s="33">
        <v>0.69469132836896463</v>
      </c>
    </row>
    <row r="478" spans="1:17" x14ac:dyDescent="0.25">
      <c r="A478" s="130"/>
      <c r="B478" s="28" t="s">
        <v>58</v>
      </c>
      <c r="C478" s="28">
        <v>50</v>
      </c>
      <c r="D478" s="29">
        <v>951</v>
      </c>
      <c r="E478" s="30">
        <v>11</v>
      </c>
      <c r="F478" s="30">
        <v>6</v>
      </c>
      <c r="G478" s="31">
        <v>4.8000000000000001E-2</v>
      </c>
      <c r="H478" s="28" t="s">
        <v>8</v>
      </c>
      <c r="I478" s="28"/>
      <c r="J478" s="29">
        <v>25</v>
      </c>
      <c r="K478" s="1">
        <v>2</v>
      </c>
      <c r="L478" s="32">
        <v>3620</v>
      </c>
      <c r="M478" s="32">
        <v>15.083333333333334</v>
      </c>
      <c r="N478" s="32">
        <f t="shared" si="14"/>
        <v>10350</v>
      </c>
      <c r="O478" s="32">
        <f t="shared" si="15"/>
        <v>15.68181818181818</v>
      </c>
      <c r="P478" s="32">
        <v>2.8591160220994474</v>
      </c>
      <c r="Q478" s="33">
        <v>1.039678553490708</v>
      </c>
    </row>
    <row r="479" spans="1:17" x14ac:dyDescent="0.25">
      <c r="A479" s="130"/>
      <c r="B479" s="28" t="s">
        <v>58</v>
      </c>
      <c r="C479" s="28">
        <v>50</v>
      </c>
      <c r="D479" s="29">
        <v>951</v>
      </c>
      <c r="E479" s="30">
        <v>11</v>
      </c>
      <c r="F479" s="30">
        <v>6</v>
      </c>
      <c r="G479" s="31">
        <v>0.1</v>
      </c>
      <c r="H479" s="28" t="s">
        <v>8</v>
      </c>
      <c r="I479" s="28"/>
      <c r="J479" s="29">
        <v>25</v>
      </c>
      <c r="K479" s="1">
        <v>2</v>
      </c>
      <c r="L479" s="32">
        <v>3620</v>
      </c>
      <c r="M479" s="32">
        <v>15.083333333333334</v>
      </c>
      <c r="N479" s="32">
        <f t="shared" si="14"/>
        <v>8180</v>
      </c>
      <c r="O479" s="32">
        <f t="shared" si="15"/>
        <v>14.350877192982455</v>
      </c>
      <c r="P479" s="32">
        <v>2.2596685082872927</v>
      </c>
      <c r="Q479" s="33">
        <v>0.95143937191043904</v>
      </c>
    </row>
    <row r="480" spans="1:17" x14ac:dyDescent="0.25">
      <c r="A480" s="130"/>
      <c r="B480" s="28" t="s">
        <v>58</v>
      </c>
      <c r="C480" s="28">
        <v>50</v>
      </c>
      <c r="D480" s="29">
        <v>951</v>
      </c>
      <c r="E480" s="30">
        <v>11</v>
      </c>
      <c r="F480" s="30">
        <v>6</v>
      </c>
      <c r="G480" s="31">
        <v>0.13800000000000001</v>
      </c>
      <c r="H480" s="28" t="s">
        <v>8</v>
      </c>
      <c r="I480" s="28"/>
      <c r="J480" s="29">
        <v>25</v>
      </c>
      <c r="K480" s="1">
        <v>2</v>
      </c>
      <c r="L480" s="32">
        <v>3620</v>
      </c>
      <c r="M480" s="32">
        <v>15.083333333333334</v>
      </c>
      <c r="N480" s="32">
        <f t="shared" si="14"/>
        <v>4510</v>
      </c>
      <c r="O480" s="32">
        <f t="shared" si="15"/>
        <v>12.885714285714286</v>
      </c>
      <c r="P480" s="32">
        <v>1.2458563535911602</v>
      </c>
      <c r="Q480" s="33">
        <v>0.85430149960536705</v>
      </c>
    </row>
    <row r="481" spans="1:17" x14ac:dyDescent="0.25">
      <c r="A481" s="130"/>
      <c r="B481" s="28" t="s">
        <v>58</v>
      </c>
      <c r="C481" s="28">
        <v>50</v>
      </c>
      <c r="D481" s="29">
        <v>951</v>
      </c>
      <c r="E481" s="30">
        <v>11</v>
      </c>
      <c r="F481" s="30">
        <v>6</v>
      </c>
      <c r="G481" s="31">
        <v>2.5000000000000001E-2</v>
      </c>
      <c r="H481" s="28" t="s">
        <v>8</v>
      </c>
      <c r="I481" s="28"/>
      <c r="J481" s="29">
        <v>25</v>
      </c>
      <c r="K481" s="1">
        <v>2</v>
      </c>
      <c r="L481" s="32">
        <v>3620</v>
      </c>
      <c r="M481" s="32">
        <v>15.083333333333334</v>
      </c>
      <c r="N481" s="32">
        <f t="shared" si="14"/>
        <v>7360.0000000000009</v>
      </c>
      <c r="O481" s="32">
        <f t="shared" si="15"/>
        <v>8.3636363636363633</v>
      </c>
      <c r="P481" s="32">
        <v>2.0331491712707184</v>
      </c>
      <c r="Q481" s="33">
        <v>0.55449522852837763</v>
      </c>
    </row>
    <row r="482" spans="1:17" x14ac:dyDescent="0.25">
      <c r="A482" s="130"/>
      <c r="B482" s="28" t="s">
        <v>58</v>
      </c>
      <c r="C482" s="28">
        <v>50</v>
      </c>
      <c r="D482" s="29">
        <v>951</v>
      </c>
      <c r="E482" s="30">
        <v>11</v>
      </c>
      <c r="F482" s="30">
        <v>6</v>
      </c>
      <c r="G482" s="31">
        <v>0.05</v>
      </c>
      <c r="H482" s="28" t="s">
        <v>8</v>
      </c>
      <c r="I482" s="28"/>
      <c r="J482" s="29">
        <v>25</v>
      </c>
      <c r="K482" s="1">
        <v>2</v>
      </c>
      <c r="L482" s="32">
        <v>3620</v>
      </c>
      <c r="M482" s="32">
        <v>15.083333333333334</v>
      </c>
      <c r="N482" s="32">
        <f t="shared" si="14"/>
        <v>13540</v>
      </c>
      <c r="O482" s="32">
        <f t="shared" si="15"/>
        <v>11.098360655737705</v>
      </c>
      <c r="P482" s="32">
        <v>3.7403314917127073</v>
      </c>
      <c r="Q482" s="33">
        <v>0.73580291640249973</v>
      </c>
    </row>
    <row r="483" spans="1:17" x14ac:dyDescent="0.25">
      <c r="A483" s="130"/>
      <c r="B483" s="28" t="s">
        <v>58</v>
      </c>
      <c r="C483" s="28">
        <v>50</v>
      </c>
      <c r="D483" s="29">
        <v>951</v>
      </c>
      <c r="E483" s="30">
        <v>11</v>
      </c>
      <c r="F483" s="30">
        <v>6</v>
      </c>
      <c r="G483" s="31">
        <v>0.1</v>
      </c>
      <c r="H483" s="28" t="s">
        <v>8</v>
      </c>
      <c r="I483" s="28"/>
      <c r="J483" s="29">
        <v>25</v>
      </c>
      <c r="K483" s="1">
        <v>2</v>
      </c>
      <c r="L483" s="32">
        <v>3620</v>
      </c>
      <c r="M483" s="32">
        <v>15.083333333333334</v>
      </c>
      <c r="N483" s="32">
        <f t="shared" si="14"/>
        <v>6400</v>
      </c>
      <c r="O483" s="32">
        <f t="shared" si="15"/>
        <v>17.777777777777779</v>
      </c>
      <c r="P483" s="32">
        <v>1.7679558011049723</v>
      </c>
      <c r="Q483" s="33">
        <v>1.1786372007366483</v>
      </c>
    </row>
    <row r="484" spans="1:17" x14ac:dyDescent="0.25">
      <c r="A484" s="130"/>
      <c r="B484" s="28" t="s">
        <v>58</v>
      </c>
      <c r="C484" s="28">
        <v>50</v>
      </c>
      <c r="D484" s="29">
        <v>951</v>
      </c>
      <c r="E484" s="30">
        <v>11</v>
      </c>
      <c r="F484" s="30">
        <v>6</v>
      </c>
      <c r="G484" s="31">
        <v>0.13300000000000001</v>
      </c>
      <c r="H484" s="28" t="s">
        <v>8</v>
      </c>
      <c r="I484" s="28"/>
      <c r="J484" s="29">
        <v>25</v>
      </c>
      <c r="K484" s="1">
        <v>2</v>
      </c>
      <c r="L484" s="32">
        <v>3620</v>
      </c>
      <c r="M484" s="32">
        <v>15.083333333333334</v>
      </c>
      <c r="N484" s="32">
        <f t="shared" si="14"/>
        <v>3900</v>
      </c>
      <c r="O484" s="32">
        <f t="shared" si="15"/>
        <v>16.956521739130434</v>
      </c>
      <c r="P484" s="32">
        <v>1.0773480662983426</v>
      </c>
      <c r="Q484" s="33">
        <v>1.1241892865721834</v>
      </c>
    </row>
    <row r="485" spans="1:17" x14ac:dyDescent="0.25">
      <c r="A485" s="130"/>
      <c r="B485" s="28" t="s">
        <v>58</v>
      </c>
      <c r="C485" s="28">
        <v>50</v>
      </c>
      <c r="D485" s="29">
        <v>951</v>
      </c>
      <c r="E485" s="30">
        <v>11</v>
      </c>
      <c r="F485" s="30">
        <v>6</v>
      </c>
      <c r="G485" s="31">
        <v>2.5999999999999999E-2</v>
      </c>
      <c r="H485" s="28" t="s">
        <v>8</v>
      </c>
      <c r="I485" s="28"/>
      <c r="J485" s="29">
        <v>25</v>
      </c>
      <c r="K485" s="1">
        <v>2</v>
      </c>
      <c r="L485" s="32">
        <v>3620</v>
      </c>
      <c r="M485" s="32">
        <v>15.083333333333334</v>
      </c>
      <c r="N485" s="32">
        <f t="shared" si="14"/>
        <v>8660</v>
      </c>
      <c r="O485" s="32">
        <f t="shared" si="15"/>
        <v>14.931034482758621</v>
      </c>
      <c r="P485" s="32">
        <v>2.3922651933701657</v>
      </c>
      <c r="Q485" s="33">
        <v>0.98990283863593065</v>
      </c>
    </row>
    <row r="486" spans="1:17" x14ac:dyDescent="0.25">
      <c r="A486" s="130"/>
      <c r="B486" s="28" t="s">
        <v>58</v>
      </c>
      <c r="C486" s="28">
        <v>50</v>
      </c>
      <c r="D486" s="29">
        <v>951</v>
      </c>
      <c r="E486" s="30">
        <v>11</v>
      </c>
      <c r="F486" s="30">
        <v>6</v>
      </c>
      <c r="G486" s="31">
        <v>5.0999999999999997E-2</v>
      </c>
      <c r="H486" s="28" t="s">
        <v>8</v>
      </c>
      <c r="I486" s="28"/>
      <c r="J486" s="29">
        <v>25</v>
      </c>
      <c r="K486" s="1">
        <v>2</v>
      </c>
      <c r="L486" s="32">
        <v>3620</v>
      </c>
      <c r="M486" s="32">
        <v>15.083333333333334</v>
      </c>
      <c r="N486" s="32">
        <f t="shared" si="14"/>
        <v>7890.0000000000009</v>
      </c>
      <c r="O486" s="32">
        <f t="shared" si="15"/>
        <v>12.523809523809524</v>
      </c>
      <c r="P486" s="32">
        <v>2.1795580110497239</v>
      </c>
      <c r="Q486" s="33">
        <v>0.83030781373322804</v>
      </c>
    </row>
    <row r="487" spans="1:17" x14ac:dyDescent="0.25">
      <c r="A487" s="130"/>
      <c r="B487" s="28" t="s">
        <v>58</v>
      </c>
      <c r="C487" s="28">
        <v>50</v>
      </c>
      <c r="D487" s="29">
        <v>951</v>
      </c>
      <c r="E487" s="30">
        <v>11</v>
      </c>
      <c r="F487" s="30">
        <v>6</v>
      </c>
      <c r="G487" s="31">
        <v>0.10100000000000001</v>
      </c>
      <c r="H487" s="28" t="s">
        <v>8</v>
      </c>
      <c r="I487" s="28"/>
      <c r="J487" s="29">
        <v>25</v>
      </c>
      <c r="K487" s="1">
        <v>2</v>
      </c>
      <c r="L487" s="32">
        <v>3620</v>
      </c>
      <c r="M487" s="32">
        <v>15.083333333333334</v>
      </c>
      <c r="N487" s="32">
        <f t="shared" si="14"/>
        <v>6910</v>
      </c>
      <c r="O487" s="32">
        <f t="shared" si="15"/>
        <v>14.395833333333334</v>
      </c>
      <c r="P487" s="32">
        <v>1.9088397790055249</v>
      </c>
      <c r="Q487" s="33">
        <v>0.95441988950276246</v>
      </c>
    </row>
    <row r="488" spans="1:17" x14ac:dyDescent="0.25">
      <c r="A488" s="130"/>
      <c r="B488" s="28" t="s">
        <v>58</v>
      </c>
      <c r="C488" s="28">
        <v>50</v>
      </c>
      <c r="D488" s="29">
        <v>951</v>
      </c>
      <c r="E488" s="30">
        <v>11</v>
      </c>
      <c r="F488" s="30">
        <v>6</v>
      </c>
      <c r="G488" s="31">
        <v>0.13300000000000001</v>
      </c>
      <c r="H488" s="28" t="s">
        <v>8</v>
      </c>
      <c r="I488" s="28"/>
      <c r="J488" s="29">
        <v>25</v>
      </c>
      <c r="K488" s="1">
        <v>2</v>
      </c>
      <c r="L488" s="32">
        <v>3620</v>
      </c>
      <c r="M488" s="32">
        <v>15.083333333333334</v>
      </c>
      <c r="N488" s="32">
        <f t="shared" si="14"/>
        <v>14739.999999999998</v>
      </c>
      <c r="O488" s="32">
        <f t="shared" si="15"/>
        <v>10.60431654676259</v>
      </c>
      <c r="P488" s="32">
        <v>4.0718232044198892</v>
      </c>
      <c r="Q488" s="33">
        <v>0.70304861083508874</v>
      </c>
    </row>
    <row r="489" spans="1:17" x14ac:dyDescent="0.25">
      <c r="A489" s="130"/>
      <c r="B489" s="28" t="s">
        <v>58</v>
      </c>
      <c r="C489" s="28">
        <v>50</v>
      </c>
      <c r="D489" s="29">
        <v>951</v>
      </c>
      <c r="E489" s="30">
        <v>11</v>
      </c>
      <c r="F489" s="30">
        <v>6</v>
      </c>
      <c r="G489" s="31">
        <v>2.4E-2</v>
      </c>
      <c r="H489" s="28" t="s">
        <v>8</v>
      </c>
      <c r="I489" s="28"/>
      <c r="J489" s="29">
        <v>25</v>
      </c>
      <c r="K489" s="1">
        <v>2</v>
      </c>
      <c r="L489" s="32">
        <v>3620</v>
      </c>
      <c r="M489" s="32">
        <v>15.083333333333334</v>
      </c>
      <c r="N489" s="32">
        <f t="shared" si="14"/>
        <v>10810</v>
      </c>
      <c r="O489" s="32">
        <f t="shared" si="15"/>
        <v>15.442857142857143</v>
      </c>
      <c r="P489" s="32">
        <v>2.9861878453038675</v>
      </c>
      <c r="Q489" s="33">
        <v>1.0238358326756116</v>
      </c>
    </row>
    <row r="490" spans="1:17" x14ac:dyDescent="0.25">
      <c r="A490" s="130"/>
      <c r="B490" s="28" t="s">
        <v>58</v>
      </c>
      <c r="C490" s="28">
        <v>50</v>
      </c>
      <c r="D490" s="29">
        <v>951</v>
      </c>
      <c r="E490" s="30">
        <v>11</v>
      </c>
      <c r="F490" s="30">
        <v>6</v>
      </c>
      <c r="G490" s="31">
        <v>5.0999999999999997E-2</v>
      </c>
      <c r="H490" s="28" t="s">
        <v>8</v>
      </c>
      <c r="I490" s="28"/>
      <c r="J490" s="29">
        <v>25</v>
      </c>
      <c r="K490" s="1">
        <v>2</v>
      </c>
      <c r="L490" s="32">
        <v>3620</v>
      </c>
      <c r="M490" s="32">
        <v>15.083333333333334</v>
      </c>
      <c r="N490" s="32">
        <f t="shared" si="14"/>
        <v>7090</v>
      </c>
      <c r="O490" s="32">
        <f t="shared" si="15"/>
        <v>14.469387755102041</v>
      </c>
      <c r="P490" s="32">
        <v>1.9585635359116023</v>
      </c>
      <c r="Q490" s="33">
        <v>0.95929642575262142</v>
      </c>
    </row>
    <row r="491" spans="1:17" x14ac:dyDescent="0.25">
      <c r="A491" s="130"/>
      <c r="B491" s="28" t="s">
        <v>58</v>
      </c>
      <c r="C491" s="28">
        <v>50</v>
      </c>
      <c r="D491" s="29">
        <v>951</v>
      </c>
      <c r="E491" s="30">
        <v>11</v>
      </c>
      <c r="F491" s="30">
        <v>6</v>
      </c>
      <c r="G491" s="31">
        <v>9.7000000000000003E-2</v>
      </c>
      <c r="H491" s="28" t="s">
        <v>8</v>
      </c>
      <c r="I491" s="28"/>
      <c r="J491" s="29">
        <v>25</v>
      </c>
      <c r="K491" s="1">
        <v>2</v>
      </c>
      <c r="L491" s="32">
        <v>3620</v>
      </c>
      <c r="M491" s="32">
        <v>15.083333333333334</v>
      </c>
      <c r="N491" s="32">
        <f t="shared" si="14"/>
        <v>7479.9999999999991</v>
      </c>
      <c r="O491" s="32">
        <f t="shared" si="15"/>
        <v>12.466666666666667</v>
      </c>
      <c r="P491" s="32">
        <v>2.0662983425414363</v>
      </c>
      <c r="Q491" s="33">
        <v>0.82651933701657454</v>
      </c>
    </row>
    <row r="492" spans="1:17" x14ac:dyDescent="0.25">
      <c r="A492" s="132"/>
      <c r="B492" s="28" t="s">
        <v>58</v>
      </c>
      <c r="C492" s="28">
        <v>50</v>
      </c>
      <c r="D492" s="29">
        <v>951</v>
      </c>
      <c r="E492" s="30">
        <v>11</v>
      </c>
      <c r="F492" s="30">
        <v>6</v>
      </c>
      <c r="G492" s="31">
        <v>0.13900000000000001</v>
      </c>
      <c r="H492" s="28" t="s">
        <v>8</v>
      </c>
      <c r="I492" s="28"/>
      <c r="J492" s="29">
        <v>25</v>
      </c>
      <c r="K492" s="1">
        <v>2</v>
      </c>
      <c r="L492" s="32">
        <v>3620</v>
      </c>
      <c r="M492" s="32">
        <v>15.083333333333334</v>
      </c>
      <c r="N492" s="32">
        <f t="shared" si="14"/>
        <v>3070</v>
      </c>
      <c r="O492" s="32">
        <f t="shared" si="15"/>
        <v>11.807692307692308</v>
      </c>
      <c r="P492" s="32">
        <v>0.84806629834254144</v>
      </c>
      <c r="Q492" s="33">
        <v>0.78283042923926904</v>
      </c>
    </row>
    <row r="493" spans="1:17" x14ac:dyDescent="0.25">
      <c r="A493" s="129" t="s">
        <v>273</v>
      </c>
      <c r="B493" s="28" t="s">
        <v>20</v>
      </c>
      <c r="C493" s="28">
        <v>50</v>
      </c>
      <c r="D493" s="29">
        <v>951</v>
      </c>
      <c r="E493" s="30">
        <v>11</v>
      </c>
      <c r="F493" s="30">
        <v>6</v>
      </c>
      <c r="G493" s="31">
        <v>0.1</v>
      </c>
      <c r="H493" s="28" t="s">
        <v>42</v>
      </c>
      <c r="I493" s="28"/>
      <c r="J493" s="29">
        <v>25</v>
      </c>
      <c r="K493" s="28">
        <v>10</v>
      </c>
      <c r="L493" s="32">
        <v>5.7</v>
      </c>
      <c r="M493" s="32">
        <v>24.9</v>
      </c>
      <c r="N493" s="32">
        <f t="shared" si="14"/>
        <v>8.6</v>
      </c>
      <c r="O493" s="32">
        <f t="shared" si="15"/>
        <v>25.5</v>
      </c>
      <c r="P493" s="32">
        <v>1.5087719298245612</v>
      </c>
      <c r="Q493" s="33">
        <v>1.0240963855421688</v>
      </c>
    </row>
    <row r="494" spans="1:17" x14ac:dyDescent="0.25">
      <c r="A494" s="130"/>
      <c r="B494" s="28" t="s">
        <v>20</v>
      </c>
      <c r="C494" s="28">
        <v>50</v>
      </c>
      <c r="D494" s="29">
        <v>951</v>
      </c>
      <c r="E494" s="30">
        <v>11</v>
      </c>
      <c r="F494" s="30">
        <v>6</v>
      </c>
      <c r="G494" s="31">
        <v>0.2</v>
      </c>
      <c r="H494" s="28" t="s">
        <v>42</v>
      </c>
      <c r="I494" s="28"/>
      <c r="J494" s="29">
        <v>25</v>
      </c>
      <c r="K494" s="28">
        <v>10</v>
      </c>
      <c r="L494" s="32">
        <v>5.7</v>
      </c>
      <c r="M494" s="32">
        <v>24.9</v>
      </c>
      <c r="N494" s="32">
        <f t="shared" si="14"/>
        <v>12.3</v>
      </c>
      <c r="O494" s="32">
        <f t="shared" si="15"/>
        <v>27.000000000000004</v>
      </c>
      <c r="P494" s="32">
        <v>2.1578947368421053</v>
      </c>
      <c r="Q494" s="33">
        <v>1.0843373493975905</v>
      </c>
    </row>
    <row r="495" spans="1:17" x14ac:dyDescent="0.25">
      <c r="A495" s="130"/>
      <c r="B495" s="28" t="s">
        <v>20</v>
      </c>
      <c r="C495" s="28">
        <v>50</v>
      </c>
      <c r="D495" s="29">
        <v>951</v>
      </c>
      <c r="E495" s="30">
        <v>11</v>
      </c>
      <c r="F495" s="30">
        <v>6</v>
      </c>
      <c r="G495" s="31">
        <v>0.3</v>
      </c>
      <c r="H495" s="28" t="s">
        <v>42</v>
      </c>
      <c r="I495" s="28"/>
      <c r="J495" s="29">
        <v>25</v>
      </c>
      <c r="K495" s="28">
        <v>10</v>
      </c>
      <c r="L495" s="32">
        <v>5.7</v>
      </c>
      <c r="M495" s="32">
        <v>24.9</v>
      </c>
      <c r="N495" s="32">
        <f t="shared" si="14"/>
        <v>17.5</v>
      </c>
      <c r="O495" s="32">
        <f t="shared" si="15"/>
        <v>30.5</v>
      </c>
      <c r="P495" s="32">
        <v>3.070175438596491</v>
      </c>
      <c r="Q495" s="33">
        <v>1.2248995983935744</v>
      </c>
    </row>
    <row r="496" spans="1:17" x14ac:dyDescent="0.25">
      <c r="A496" s="130"/>
      <c r="B496" s="28" t="s">
        <v>20</v>
      </c>
      <c r="C496" s="28">
        <v>50</v>
      </c>
      <c r="D496" s="29">
        <v>951</v>
      </c>
      <c r="E496" s="30">
        <v>11</v>
      </c>
      <c r="F496" s="30">
        <v>6</v>
      </c>
      <c r="G496" s="31">
        <v>0.1</v>
      </c>
      <c r="H496" s="28" t="s">
        <v>42</v>
      </c>
      <c r="I496" s="28"/>
      <c r="J496" s="29">
        <v>25</v>
      </c>
      <c r="K496" s="28">
        <v>10</v>
      </c>
      <c r="L496" s="32">
        <v>5.7</v>
      </c>
      <c r="M496" s="32">
        <v>24.9</v>
      </c>
      <c r="N496" s="32">
        <f t="shared" si="14"/>
        <v>8.1999999999999993</v>
      </c>
      <c r="O496" s="32">
        <f t="shared" si="15"/>
        <v>29</v>
      </c>
      <c r="P496" s="32">
        <v>1.43859649122807</v>
      </c>
      <c r="Q496" s="33">
        <v>1.1646586345381527</v>
      </c>
    </row>
    <row r="497" spans="1:17" x14ac:dyDescent="0.25">
      <c r="A497" s="130"/>
      <c r="B497" s="28" t="s">
        <v>20</v>
      </c>
      <c r="C497" s="28">
        <v>50</v>
      </c>
      <c r="D497" s="29">
        <v>951</v>
      </c>
      <c r="E497" s="30">
        <v>11</v>
      </c>
      <c r="F497" s="30">
        <v>6</v>
      </c>
      <c r="G497" s="31">
        <v>0.2</v>
      </c>
      <c r="H497" s="28" t="s">
        <v>42</v>
      </c>
      <c r="I497" s="28"/>
      <c r="J497" s="29">
        <v>25</v>
      </c>
      <c r="K497" s="28">
        <v>10</v>
      </c>
      <c r="L497" s="32">
        <v>5.7</v>
      </c>
      <c r="M497" s="32">
        <v>24.9</v>
      </c>
      <c r="N497" s="32">
        <f t="shared" si="14"/>
        <v>12.1</v>
      </c>
      <c r="O497" s="32">
        <f t="shared" si="15"/>
        <v>34</v>
      </c>
      <c r="P497" s="32">
        <v>2.1228070175438596</v>
      </c>
      <c r="Q497" s="33">
        <v>1.3654618473895583</v>
      </c>
    </row>
    <row r="498" spans="1:17" x14ac:dyDescent="0.25">
      <c r="A498" s="132"/>
      <c r="B498" s="28" t="s">
        <v>20</v>
      </c>
      <c r="C498" s="28">
        <v>50</v>
      </c>
      <c r="D498" s="29">
        <v>951</v>
      </c>
      <c r="E498" s="30">
        <v>11</v>
      </c>
      <c r="F498" s="30">
        <v>6</v>
      </c>
      <c r="G498" s="31">
        <v>0.3</v>
      </c>
      <c r="H498" s="28" t="s">
        <v>42</v>
      </c>
      <c r="I498" s="28"/>
      <c r="J498" s="29">
        <v>25</v>
      </c>
      <c r="K498" s="28">
        <v>10</v>
      </c>
      <c r="L498" s="32">
        <v>5.7</v>
      </c>
      <c r="M498" s="32">
        <v>24.9</v>
      </c>
      <c r="N498" s="32">
        <f t="shared" si="14"/>
        <v>16.8</v>
      </c>
      <c r="O498" s="32">
        <f t="shared" si="15"/>
        <v>41.5</v>
      </c>
      <c r="P498" s="32">
        <v>2.9473684210526314</v>
      </c>
      <c r="Q498" s="33">
        <v>1.6666666666666667</v>
      </c>
    </row>
    <row r="499" spans="1:17" x14ac:dyDescent="0.25">
      <c r="A499" s="129" t="s">
        <v>274</v>
      </c>
      <c r="B499" s="28" t="s">
        <v>20</v>
      </c>
      <c r="C499" s="28">
        <v>50</v>
      </c>
      <c r="D499" s="29">
        <v>951</v>
      </c>
      <c r="E499" s="30">
        <v>11</v>
      </c>
      <c r="F499" s="30">
        <v>6</v>
      </c>
      <c r="G499" s="31">
        <v>0.2</v>
      </c>
      <c r="H499" s="28" t="s">
        <v>21</v>
      </c>
      <c r="I499" s="28"/>
      <c r="J499" s="29">
        <v>25</v>
      </c>
      <c r="K499" s="1">
        <v>4</v>
      </c>
      <c r="L499" s="32">
        <v>6576</v>
      </c>
      <c r="M499" s="32">
        <v>12.26865671641791</v>
      </c>
      <c r="N499" s="32">
        <f t="shared" si="14"/>
        <v>7100</v>
      </c>
      <c r="O499" s="32">
        <f t="shared" si="15"/>
        <v>11.639344262295081</v>
      </c>
      <c r="P499" s="32">
        <v>1.079683698296837</v>
      </c>
      <c r="Q499" s="33">
        <v>0.94870567588049937</v>
      </c>
    </row>
    <row r="500" spans="1:17" x14ac:dyDescent="0.25">
      <c r="A500" s="130"/>
      <c r="B500" s="28" t="s">
        <v>61</v>
      </c>
      <c r="C500" s="28">
        <v>50</v>
      </c>
      <c r="D500" s="29">
        <v>951</v>
      </c>
      <c r="E500" s="30">
        <v>11</v>
      </c>
      <c r="F500" s="30">
        <v>6</v>
      </c>
      <c r="G500" s="31">
        <v>0.2</v>
      </c>
      <c r="H500" s="28" t="s">
        <v>21</v>
      </c>
      <c r="I500" s="28"/>
      <c r="J500" s="29">
        <v>25</v>
      </c>
      <c r="K500" s="1">
        <v>4</v>
      </c>
      <c r="L500" s="32">
        <v>6576</v>
      </c>
      <c r="M500" s="32">
        <v>12.26865671641791</v>
      </c>
      <c r="N500" s="32">
        <f t="shared" si="14"/>
        <v>7909.9999999999991</v>
      </c>
      <c r="O500" s="32">
        <f t="shared" si="15"/>
        <v>12.49605055292259</v>
      </c>
      <c r="P500" s="32">
        <v>1.2028588807785887</v>
      </c>
      <c r="Q500" s="33">
        <v>1.0185345341189946</v>
      </c>
    </row>
    <row r="501" spans="1:17" x14ac:dyDescent="0.25">
      <c r="A501" s="130"/>
      <c r="B501" s="28" t="s">
        <v>61</v>
      </c>
      <c r="C501" s="28">
        <v>50</v>
      </c>
      <c r="D501" s="29">
        <v>951</v>
      </c>
      <c r="E501" s="30">
        <v>11</v>
      </c>
      <c r="F501" s="30">
        <v>6</v>
      </c>
      <c r="G501" s="31">
        <v>0.2</v>
      </c>
      <c r="H501" s="28" t="s">
        <v>21</v>
      </c>
      <c r="I501" s="28"/>
      <c r="J501" s="29">
        <v>25</v>
      </c>
      <c r="K501" s="1">
        <v>4</v>
      </c>
      <c r="L501" s="32">
        <v>6576</v>
      </c>
      <c r="M501" s="32">
        <v>12.26865671641791</v>
      </c>
      <c r="N501" s="32">
        <f t="shared" si="14"/>
        <v>7660</v>
      </c>
      <c r="O501" s="32">
        <f t="shared" si="15"/>
        <v>12.006269592476489</v>
      </c>
      <c r="P501" s="32">
        <v>1.1648418491484185</v>
      </c>
      <c r="Q501" s="33">
        <v>0.97861321495854592</v>
      </c>
    </row>
    <row r="502" spans="1:17" x14ac:dyDescent="0.25">
      <c r="A502" s="130"/>
      <c r="B502" s="28" t="s">
        <v>62</v>
      </c>
      <c r="C502" s="28">
        <v>50</v>
      </c>
      <c r="D502" s="29">
        <v>951</v>
      </c>
      <c r="E502" s="30">
        <v>11</v>
      </c>
      <c r="F502" s="30">
        <v>6</v>
      </c>
      <c r="G502" s="31">
        <v>0.2</v>
      </c>
      <c r="H502" s="28" t="s">
        <v>21</v>
      </c>
      <c r="I502" s="28"/>
      <c r="J502" s="29">
        <v>25</v>
      </c>
      <c r="K502" s="1">
        <v>4</v>
      </c>
      <c r="L502" s="32">
        <v>6576</v>
      </c>
      <c r="M502" s="32">
        <v>12.26865671641791</v>
      </c>
      <c r="N502" s="32">
        <f t="shared" si="14"/>
        <v>15815</v>
      </c>
      <c r="O502" s="32">
        <f t="shared" si="15"/>
        <v>19.10024154589372</v>
      </c>
      <c r="P502" s="32">
        <v>2.4049574209245743</v>
      </c>
      <c r="Q502" s="33">
        <v>1.5568323401154249</v>
      </c>
    </row>
    <row r="503" spans="1:17" x14ac:dyDescent="0.25">
      <c r="A503" s="132"/>
      <c r="B503" s="28" t="s">
        <v>62</v>
      </c>
      <c r="C503" s="28">
        <v>50</v>
      </c>
      <c r="D503" s="29">
        <v>951</v>
      </c>
      <c r="E503" s="30">
        <v>11</v>
      </c>
      <c r="F503" s="30">
        <v>6</v>
      </c>
      <c r="G503" s="31">
        <v>0.2</v>
      </c>
      <c r="H503" s="28" t="s">
        <v>21</v>
      </c>
      <c r="I503" s="28"/>
      <c r="J503" s="29">
        <v>25</v>
      </c>
      <c r="K503" s="1">
        <v>4</v>
      </c>
      <c r="L503" s="32">
        <v>6576</v>
      </c>
      <c r="M503" s="32">
        <v>12.26865671641791</v>
      </c>
      <c r="N503" s="32">
        <f t="shared" si="14"/>
        <v>12498</v>
      </c>
      <c r="O503" s="32">
        <f t="shared" si="15"/>
        <v>31.882653061224488</v>
      </c>
      <c r="P503" s="32">
        <v>1.9005474452554745</v>
      </c>
      <c r="Q503" s="33">
        <v>2.5987077312676896</v>
      </c>
    </row>
    <row r="504" spans="1:17" x14ac:dyDescent="0.25">
      <c r="A504" s="129" t="s">
        <v>275</v>
      </c>
      <c r="B504" s="28" t="s">
        <v>58</v>
      </c>
      <c r="C504" s="28">
        <v>50</v>
      </c>
      <c r="D504" s="29">
        <v>951</v>
      </c>
      <c r="E504" s="30">
        <v>11</v>
      </c>
      <c r="F504" s="30">
        <v>6</v>
      </c>
      <c r="G504" s="36">
        <v>0.12</v>
      </c>
      <c r="H504" s="28" t="s">
        <v>4</v>
      </c>
      <c r="I504" s="28"/>
      <c r="J504" s="29">
        <v>25</v>
      </c>
      <c r="K504" s="28">
        <v>11.2</v>
      </c>
      <c r="L504" s="32">
        <v>8</v>
      </c>
      <c r="M504" s="32">
        <v>28.5</v>
      </c>
      <c r="N504" s="32">
        <f t="shared" si="14"/>
        <v>18</v>
      </c>
      <c r="O504" s="32">
        <f t="shared" si="15"/>
        <v>33</v>
      </c>
      <c r="P504" s="32">
        <v>2.25</v>
      </c>
      <c r="Q504" s="33">
        <v>1.1578947368421053</v>
      </c>
    </row>
    <row r="505" spans="1:17" x14ac:dyDescent="0.25">
      <c r="A505" s="130"/>
      <c r="B505" s="28" t="s">
        <v>58</v>
      </c>
      <c r="C505" s="28">
        <v>50</v>
      </c>
      <c r="D505" s="29">
        <v>951</v>
      </c>
      <c r="E505" s="30">
        <v>11</v>
      </c>
      <c r="F505" s="30">
        <v>6</v>
      </c>
      <c r="G505" s="31">
        <v>0.23</v>
      </c>
      <c r="H505" s="28" t="s">
        <v>4</v>
      </c>
      <c r="I505" s="28"/>
      <c r="J505" s="29">
        <v>25</v>
      </c>
      <c r="K505" s="28">
        <v>11.2</v>
      </c>
      <c r="L505" s="32">
        <v>8</v>
      </c>
      <c r="M505" s="32">
        <v>28.5</v>
      </c>
      <c r="N505" s="32">
        <f t="shared" si="14"/>
        <v>23.2</v>
      </c>
      <c r="O505" s="32">
        <f t="shared" si="15"/>
        <v>36</v>
      </c>
      <c r="P505" s="32">
        <v>2.9</v>
      </c>
      <c r="Q505" s="33">
        <v>1.263157894736842</v>
      </c>
    </row>
    <row r="506" spans="1:17" x14ac:dyDescent="0.25">
      <c r="A506" s="130"/>
      <c r="B506" s="28" t="s">
        <v>58</v>
      </c>
      <c r="C506" s="28">
        <v>50</v>
      </c>
      <c r="D506" s="29">
        <v>951</v>
      </c>
      <c r="E506" s="30">
        <v>11</v>
      </c>
      <c r="F506" s="30">
        <v>6</v>
      </c>
      <c r="G506" s="31">
        <v>0.4</v>
      </c>
      <c r="H506" s="28" t="s">
        <v>4</v>
      </c>
      <c r="I506" s="28"/>
      <c r="J506" s="29">
        <v>25</v>
      </c>
      <c r="K506" s="28">
        <v>11.2</v>
      </c>
      <c r="L506" s="32">
        <v>8</v>
      </c>
      <c r="M506" s="32">
        <v>28.5</v>
      </c>
      <c r="N506" s="32">
        <f t="shared" si="14"/>
        <v>28.2</v>
      </c>
      <c r="O506" s="32">
        <f t="shared" si="15"/>
        <v>27.5</v>
      </c>
      <c r="P506" s="32">
        <v>3.5249999999999999</v>
      </c>
      <c r="Q506" s="33">
        <v>0.96491228070175439</v>
      </c>
    </row>
    <row r="507" spans="1:17" x14ac:dyDescent="0.25">
      <c r="A507" s="130"/>
      <c r="B507" s="28" t="s">
        <v>61</v>
      </c>
      <c r="C507" s="28">
        <v>50</v>
      </c>
      <c r="D507" s="29">
        <v>951</v>
      </c>
      <c r="E507" s="30">
        <v>11</v>
      </c>
      <c r="F507" s="30">
        <v>6</v>
      </c>
      <c r="G507" s="36">
        <v>0.12</v>
      </c>
      <c r="H507" s="28" t="s">
        <v>4</v>
      </c>
      <c r="I507" s="28"/>
      <c r="J507" s="29">
        <v>25</v>
      </c>
      <c r="K507" s="28">
        <v>11.2</v>
      </c>
      <c r="L507" s="32">
        <v>8</v>
      </c>
      <c r="M507" s="32">
        <v>28.5</v>
      </c>
      <c r="N507" s="32">
        <f t="shared" si="14"/>
        <v>21</v>
      </c>
      <c r="O507" s="32">
        <f t="shared" si="15"/>
        <v>32.5</v>
      </c>
      <c r="P507" s="32">
        <v>2.625</v>
      </c>
      <c r="Q507" s="33">
        <v>1.1403508771929824</v>
      </c>
    </row>
    <row r="508" spans="1:17" x14ac:dyDescent="0.25">
      <c r="A508" s="130"/>
      <c r="B508" s="28" t="s">
        <v>61</v>
      </c>
      <c r="C508" s="28">
        <v>50</v>
      </c>
      <c r="D508" s="29">
        <v>951</v>
      </c>
      <c r="E508" s="30">
        <v>11</v>
      </c>
      <c r="F508" s="30">
        <v>6</v>
      </c>
      <c r="G508" s="31">
        <v>0.23</v>
      </c>
      <c r="H508" s="28" t="s">
        <v>4</v>
      </c>
      <c r="I508" s="28"/>
      <c r="J508" s="29">
        <v>25</v>
      </c>
      <c r="K508" s="28">
        <v>11.2</v>
      </c>
      <c r="L508" s="32">
        <v>8</v>
      </c>
      <c r="M508" s="32">
        <v>28.5</v>
      </c>
      <c r="N508" s="32">
        <f t="shared" si="14"/>
        <v>29</v>
      </c>
      <c r="O508" s="32">
        <f t="shared" si="15"/>
        <v>36.5</v>
      </c>
      <c r="P508" s="32">
        <v>3.625</v>
      </c>
      <c r="Q508" s="33">
        <v>1.2807017543859649</v>
      </c>
    </row>
    <row r="509" spans="1:17" x14ac:dyDescent="0.25">
      <c r="A509" s="130"/>
      <c r="B509" s="28" t="s">
        <v>62</v>
      </c>
      <c r="C509" s="28">
        <v>50</v>
      </c>
      <c r="D509" s="29">
        <v>951</v>
      </c>
      <c r="E509" s="30">
        <v>11</v>
      </c>
      <c r="F509" s="30">
        <v>6</v>
      </c>
      <c r="G509" s="31">
        <v>0.4</v>
      </c>
      <c r="H509" s="28" t="s">
        <v>4</v>
      </c>
      <c r="I509" s="28"/>
      <c r="J509" s="29">
        <v>25</v>
      </c>
      <c r="K509" s="28">
        <v>11.2</v>
      </c>
      <c r="L509" s="32">
        <v>8</v>
      </c>
      <c r="M509" s="32">
        <v>28.5</v>
      </c>
      <c r="N509" s="32">
        <f t="shared" si="14"/>
        <v>31.8</v>
      </c>
      <c r="O509" s="32">
        <f t="shared" si="15"/>
        <v>28</v>
      </c>
      <c r="P509" s="32">
        <v>3.9750000000000001</v>
      </c>
      <c r="Q509" s="33">
        <v>0.98245614035087714</v>
      </c>
    </row>
    <row r="510" spans="1:17" x14ac:dyDescent="0.25">
      <c r="A510" s="130"/>
      <c r="B510" s="28" t="s">
        <v>62</v>
      </c>
      <c r="C510" s="28">
        <v>50</v>
      </c>
      <c r="D510" s="29">
        <v>951</v>
      </c>
      <c r="E510" s="30">
        <v>11</v>
      </c>
      <c r="F510" s="30">
        <v>6</v>
      </c>
      <c r="G510" s="31">
        <v>0.23</v>
      </c>
      <c r="H510" s="28" t="s">
        <v>4</v>
      </c>
      <c r="I510" s="28"/>
      <c r="J510" s="29">
        <v>25</v>
      </c>
      <c r="K510" s="28">
        <v>11.2</v>
      </c>
      <c r="L510" s="32">
        <v>8</v>
      </c>
      <c r="M510" s="32">
        <v>28.5</v>
      </c>
      <c r="N510" s="32">
        <f t="shared" si="14"/>
        <v>22.3</v>
      </c>
      <c r="O510" s="32">
        <f t="shared" si="15"/>
        <v>27.8</v>
      </c>
      <c r="P510" s="32">
        <v>2.7875000000000001</v>
      </c>
      <c r="Q510" s="33">
        <v>0.9754385964912281</v>
      </c>
    </row>
    <row r="511" spans="1:17" ht="14.4" thickBot="1" x14ac:dyDescent="0.3">
      <c r="A511" s="131"/>
      <c r="B511" s="39" t="s">
        <v>62</v>
      </c>
      <c r="C511" s="39">
        <v>50</v>
      </c>
      <c r="D511" s="40">
        <v>951</v>
      </c>
      <c r="E511" s="41">
        <v>11</v>
      </c>
      <c r="F511" s="41">
        <v>6</v>
      </c>
      <c r="G511" s="42">
        <v>0.23</v>
      </c>
      <c r="H511" s="39" t="s">
        <v>4</v>
      </c>
      <c r="I511" s="39"/>
      <c r="J511" s="40">
        <v>25</v>
      </c>
      <c r="K511" s="39">
        <v>11.2</v>
      </c>
      <c r="L511" s="43">
        <v>8</v>
      </c>
      <c r="M511" s="43">
        <v>28.5</v>
      </c>
      <c r="N511" s="43">
        <f t="shared" si="14"/>
        <v>19.5</v>
      </c>
      <c r="O511" s="43">
        <f t="shared" si="15"/>
        <v>31.3</v>
      </c>
      <c r="P511" s="43">
        <v>2.4375</v>
      </c>
      <c r="Q511" s="44">
        <v>1.0982456140350878</v>
      </c>
    </row>
  </sheetData>
  <mergeCells count="84">
    <mergeCell ref="A98:A101"/>
    <mergeCell ref="A2:A5"/>
    <mergeCell ref="A7:A11"/>
    <mergeCell ref="A12:A86"/>
    <mergeCell ref="A87:A92"/>
    <mergeCell ref="A93:A97"/>
    <mergeCell ref="H140:H145"/>
    <mergeCell ref="A102:A104"/>
    <mergeCell ref="B102:B104"/>
    <mergeCell ref="A105:A112"/>
    <mergeCell ref="A113:A117"/>
    <mergeCell ref="B113:B117"/>
    <mergeCell ref="A118:A120"/>
    <mergeCell ref="A169:A177"/>
    <mergeCell ref="A121:A123"/>
    <mergeCell ref="A124:A127"/>
    <mergeCell ref="A128:A137"/>
    <mergeCell ref="A138:A139"/>
    <mergeCell ref="A140:A145"/>
    <mergeCell ref="A146:A149"/>
    <mergeCell ref="A150:A152"/>
    <mergeCell ref="A153:A156"/>
    <mergeCell ref="A157:A164"/>
    <mergeCell ref="A165:A168"/>
    <mergeCell ref="A227:A234"/>
    <mergeCell ref="A178:A181"/>
    <mergeCell ref="A182:A193"/>
    <mergeCell ref="H182:H193"/>
    <mergeCell ref="A194:A196"/>
    <mergeCell ref="A197:A202"/>
    <mergeCell ref="A203:A205"/>
    <mergeCell ref="A206:A209"/>
    <mergeCell ref="A210:A217"/>
    <mergeCell ref="A218:A220"/>
    <mergeCell ref="A221:A226"/>
    <mergeCell ref="H225:H226"/>
    <mergeCell ref="A298:A302"/>
    <mergeCell ref="A235:A244"/>
    <mergeCell ref="H235:H244"/>
    <mergeCell ref="A245:A247"/>
    <mergeCell ref="A248:A261"/>
    <mergeCell ref="A262:A264"/>
    <mergeCell ref="A265:A270"/>
    <mergeCell ref="A271:A273"/>
    <mergeCell ref="H271:H273"/>
    <mergeCell ref="A274:A281"/>
    <mergeCell ref="A282:A287"/>
    <mergeCell ref="A288:A297"/>
    <mergeCell ref="A346:A351"/>
    <mergeCell ref="A303:A307"/>
    <mergeCell ref="A308:A313"/>
    <mergeCell ref="A314:A316"/>
    <mergeCell ref="A317:A324"/>
    <mergeCell ref="A325:A327"/>
    <mergeCell ref="A328:A330"/>
    <mergeCell ref="H328:H330"/>
    <mergeCell ref="A331:A333"/>
    <mergeCell ref="A334:A339"/>
    <mergeCell ref="A340:A341"/>
    <mergeCell ref="A342:A345"/>
    <mergeCell ref="A420:A421"/>
    <mergeCell ref="A352:A357"/>
    <mergeCell ref="A358:A361"/>
    <mergeCell ref="A362:A370"/>
    <mergeCell ref="A371:A373"/>
    <mergeCell ref="A374:A381"/>
    <mergeCell ref="A382:A395"/>
    <mergeCell ref="A396:A400"/>
    <mergeCell ref="A401:A403"/>
    <mergeCell ref="A404:A411"/>
    <mergeCell ref="A412:A415"/>
    <mergeCell ref="A416:A419"/>
    <mergeCell ref="A504:A511"/>
    <mergeCell ref="A422:A425"/>
    <mergeCell ref="A426:A444"/>
    <mergeCell ref="H430:H444"/>
    <mergeCell ref="A445:A448"/>
    <mergeCell ref="A449:A454"/>
    <mergeCell ref="A455:A462"/>
    <mergeCell ref="A463:A467"/>
    <mergeCell ref="A468:A472"/>
    <mergeCell ref="A473:A492"/>
    <mergeCell ref="A493:A498"/>
    <mergeCell ref="A499:A50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52E6-188F-4C3C-BD7C-4CB1A4363D76}">
  <dimension ref="A1:S143"/>
  <sheetViews>
    <sheetView tabSelected="1" workbookViewId="0">
      <selection activeCell="P3" sqref="P3"/>
    </sheetView>
  </sheetViews>
  <sheetFormatPr defaultRowHeight="13.8" x14ac:dyDescent="0.25"/>
  <cols>
    <col min="8" max="8" width="13.33203125" customWidth="1"/>
  </cols>
  <sheetData>
    <row r="1" spans="1:19" ht="37.200000000000003" x14ac:dyDescent="0.25">
      <c r="A1" s="12" t="s">
        <v>67</v>
      </c>
      <c r="B1" s="1" t="s">
        <v>68</v>
      </c>
      <c r="C1" s="13" t="s">
        <v>69</v>
      </c>
      <c r="D1" s="14" t="s">
        <v>70</v>
      </c>
      <c r="E1" s="15" t="s">
        <v>71</v>
      </c>
      <c r="F1" s="15" t="s">
        <v>72</v>
      </c>
      <c r="G1" s="1" t="s">
        <v>73</v>
      </c>
      <c r="H1" s="1" t="s">
        <v>74</v>
      </c>
      <c r="I1" s="14" t="s">
        <v>75</v>
      </c>
      <c r="J1" s="14" t="s">
        <v>76</v>
      </c>
      <c r="K1" s="13" t="s">
        <v>77</v>
      </c>
      <c r="L1" s="16" t="s">
        <v>78</v>
      </c>
      <c r="M1" s="16" t="s">
        <v>79</v>
      </c>
      <c r="N1" s="16" t="s">
        <v>276</v>
      </c>
      <c r="O1" s="16" t="s">
        <v>277</v>
      </c>
      <c r="P1" s="16" t="s">
        <v>80</v>
      </c>
      <c r="Q1" s="16" t="s">
        <v>81</v>
      </c>
      <c r="R1" s="6" t="s">
        <v>65</v>
      </c>
      <c r="S1" s="6" t="s">
        <v>66</v>
      </c>
    </row>
    <row r="2" spans="1:19" x14ac:dyDescent="0.25">
      <c r="A2" s="3" t="s">
        <v>82</v>
      </c>
      <c r="B2" s="3" t="s">
        <v>1</v>
      </c>
      <c r="C2" s="3">
        <v>45</v>
      </c>
      <c r="D2" s="3">
        <v>420</v>
      </c>
      <c r="E2" s="3">
        <v>3.35</v>
      </c>
      <c r="F2" s="3">
        <v>3.35</v>
      </c>
      <c r="G2" s="4">
        <v>0.1</v>
      </c>
      <c r="H2" s="3" t="s">
        <v>2</v>
      </c>
      <c r="I2" s="3"/>
      <c r="J2" s="5">
        <v>35</v>
      </c>
      <c r="K2" s="3">
        <v>4</v>
      </c>
      <c r="L2" s="6">
        <v>6.82</v>
      </c>
      <c r="M2" s="6">
        <v>35.894736842105267</v>
      </c>
      <c r="N2" s="6">
        <f>L2*P2</f>
        <v>8.1</v>
      </c>
      <c r="O2" s="6">
        <f>M2*Q2</f>
        <v>38.571428571428569</v>
      </c>
      <c r="P2" s="6">
        <v>1.1876832844574778</v>
      </c>
      <c r="Q2" s="6">
        <v>1.0745705906996228</v>
      </c>
      <c r="R2" s="18"/>
      <c r="S2" s="18"/>
    </row>
    <row r="3" spans="1:19" x14ac:dyDescent="0.25">
      <c r="A3" s="3"/>
      <c r="B3" s="3" t="s">
        <v>1</v>
      </c>
      <c r="C3" s="3">
        <v>45</v>
      </c>
      <c r="D3" s="3">
        <v>420</v>
      </c>
      <c r="E3" s="3">
        <v>3.35</v>
      </c>
      <c r="F3" s="3">
        <v>3.35</v>
      </c>
      <c r="G3" s="4">
        <v>0.2</v>
      </c>
      <c r="H3" s="3" t="s">
        <v>2</v>
      </c>
      <c r="I3" s="3">
        <v>60</v>
      </c>
      <c r="J3" s="5">
        <v>35</v>
      </c>
      <c r="K3" s="3">
        <v>4</v>
      </c>
      <c r="L3" s="6">
        <v>6.82</v>
      </c>
      <c r="M3" s="6">
        <v>35.894736842105267</v>
      </c>
      <c r="N3" s="6">
        <f t="shared" ref="N3:N66" si="0">L3*P3</f>
        <v>8.65</v>
      </c>
      <c r="O3" s="6">
        <f t="shared" ref="O3:O66" si="1">M3*Q3</f>
        <v>34.055118110236222</v>
      </c>
      <c r="P3" s="6">
        <v>1.2683284457478006</v>
      </c>
      <c r="Q3" s="6">
        <v>0.94874962477197677</v>
      </c>
      <c r="R3" s="18"/>
      <c r="S3" s="18"/>
    </row>
    <row r="4" spans="1:19" x14ac:dyDescent="0.25">
      <c r="A4" s="3"/>
      <c r="B4" s="3" t="s">
        <v>1</v>
      </c>
      <c r="C4" s="3">
        <v>45</v>
      </c>
      <c r="D4" s="3">
        <v>420</v>
      </c>
      <c r="E4" s="3">
        <v>3.35</v>
      </c>
      <c r="F4" s="3">
        <v>3.35</v>
      </c>
      <c r="G4" s="4">
        <v>0.1</v>
      </c>
      <c r="H4" s="3" t="s">
        <v>2</v>
      </c>
      <c r="I4" s="3">
        <v>40</v>
      </c>
      <c r="J4" s="5">
        <v>35</v>
      </c>
      <c r="K4" s="3">
        <v>4</v>
      </c>
      <c r="L4" s="6">
        <v>6.82</v>
      </c>
      <c r="M4" s="6">
        <v>35.894736842105267</v>
      </c>
      <c r="N4" s="6">
        <f t="shared" si="0"/>
        <v>7.25</v>
      </c>
      <c r="O4" s="6">
        <f t="shared" si="1"/>
        <v>38.770053475935832</v>
      </c>
      <c r="P4" s="6">
        <v>1.063049853372434</v>
      </c>
      <c r="Q4" s="6">
        <v>1.0801041290949864</v>
      </c>
      <c r="R4" s="18"/>
      <c r="S4" s="18"/>
    </row>
    <row r="5" spans="1:19" x14ac:dyDescent="0.25">
      <c r="A5" s="3" t="s">
        <v>84</v>
      </c>
      <c r="B5" s="3" t="s">
        <v>10</v>
      </c>
      <c r="C5" s="3">
        <v>110</v>
      </c>
      <c r="D5" s="3"/>
      <c r="E5" s="3">
        <v>3.8</v>
      </c>
      <c r="F5" s="3">
        <v>3.8</v>
      </c>
      <c r="G5" s="4">
        <v>0.1</v>
      </c>
      <c r="H5" s="3" t="s">
        <v>11</v>
      </c>
      <c r="I5" s="3">
        <v>40</v>
      </c>
      <c r="J5" s="3">
        <v>25</v>
      </c>
      <c r="K5" s="3">
        <v>1</v>
      </c>
      <c r="L5" s="6">
        <v>590</v>
      </c>
      <c r="M5" s="6">
        <v>29.5</v>
      </c>
      <c r="N5" s="6">
        <f t="shared" si="0"/>
        <v>840</v>
      </c>
      <c r="O5" s="6">
        <f t="shared" si="1"/>
        <v>33.6</v>
      </c>
      <c r="P5" s="6">
        <v>1.423728813559322</v>
      </c>
      <c r="Q5" s="6">
        <v>1.1389830508474577</v>
      </c>
      <c r="R5" s="18"/>
      <c r="S5" s="18"/>
    </row>
    <row r="6" spans="1:19" x14ac:dyDescent="0.25">
      <c r="A6" s="3"/>
      <c r="B6" s="3" t="s">
        <v>12</v>
      </c>
      <c r="C6" s="3">
        <v>110</v>
      </c>
      <c r="D6" s="3"/>
      <c r="E6" s="3">
        <v>3.8</v>
      </c>
      <c r="F6" s="3">
        <v>3.8</v>
      </c>
      <c r="G6" s="4">
        <v>0.2</v>
      </c>
      <c r="H6" s="3" t="s">
        <v>11</v>
      </c>
      <c r="I6" s="3">
        <v>40</v>
      </c>
      <c r="J6" s="3">
        <v>25</v>
      </c>
      <c r="K6" s="3">
        <v>1</v>
      </c>
      <c r="L6" s="6">
        <v>590</v>
      </c>
      <c r="M6" s="6">
        <v>29.5</v>
      </c>
      <c r="N6" s="6">
        <f t="shared" si="0"/>
        <v>1120</v>
      </c>
      <c r="O6" s="6">
        <f t="shared" si="1"/>
        <v>38.620689655172413</v>
      </c>
      <c r="P6" s="6">
        <v>1.8983050847457628</v>
      </c>
      <c r="Q6" s="6">
        <v>1.309175920514319</v>
      </c>
      <c r="R6" s="18"/>
      <c r="S6" s="18"/>
    </row>
    <row r="7" spans="1:19" x14ac:dyDescent="0.25">
      <c r="A7" s="3" t="s">
        <v>83</v>
      </c>
      <c r="B7" s="3" t="s">
        <v>12</v>
      </c>
      <c r="C7" s="3">
        <v>5700</v>
      </c>
      <c r="D7" s="3"/>
      <c r="E7" s="3">
        <v>3.8</v>
      </c>
      <c r="F7" s="3">
        <v>3.8</v>
      </c>
      <c r="G7" s="4">
        <v>0.1</v>
      </c>
      <c r="H7" s="3" t="s">
        <v>13</v>
      </c>
      <c r="I7" s="3">
        <v>450</v>
      </c>
      <c r="J7" s="3">
        <v>25</v>
      </c>
      <c r="K7" s="3">
        <v>1</v>
      </c>
      <c r="L7" s="6">
        <v>450</v>
      </c>
      <c r="M7" s="6">
        <v>15</v>
      </c>
      <c r="N7" s="6">
        <f t="shared" si="0"/>
        <v>540</v>
      </c>
      <c r="O7" s="6">
        <f t="shared" si="1"/>
        <v>23.478260869565219</v>
      </c>
      <c r="P7" s="6">
        <v>1.2</v>
      </c>
      <c r="Q7" s="6">
        <v>1.5652173913043479</v>
      </c>
      <c r="R7" s="18"/>
      <c r="S7" s="18"/>
    </row>
    <row r="8" spans="1:19" x14ac:dyDescent="0.25">
      <c r="A8" s="3"/>
      <c r="B8" s="3" t="s">
        <v>12</v>
      </c>
      <c r="C8" s="3">
        <v>860</v>
      </c>
      <c r="D8" s="3"/>
      <c r="E8" s="3">
        <v>3.8</v>
      </c>
      <c r="F8" s="3">
        <v>3.8</v>
      </c>
      <c r="G8" s="4">
        <v>0.1</v>
      </c>
      <c r="H8" s="3" t="s">
        <v>14</v>
      </c>
      <c r="I8" s="3">
        <v>450</v>
      </c>
      <c r="J8" s="3">
        <v>25</v>
      </c>
      <c r="K8" s="3">
        <v>1</v>
      </c>
      <c r="L8" s="6">
        <v>450</v>
      </c>
      <c r="M8" s="6">
        <v>15</v>
      </c>
      <c r="N8" s="6">
        <f t="shared" si="0"/>
        <v>620</v>
      </c>
      <c r="O8" s="6">
        <f t="shared" si="1"/>
        <v>26.956521739130434</v>
      </c>
      <c r="P8" s="6">
        <v>1.3777777777777778</v>
      </c>
      <c r="Q8" s="6">
        <v>1.7971014492753623</v>
      </c>
      <c r="R8" s="18"/>
      <c r="S8" s="18"/>
    </row>
    <row r="9" spans="1:19" x14ac:dyDescent="0.25">
      <c r="A9" s="3"/>
      <c r="B9" s="3" t="s">
        <v>12</v>
      </c>
      <c r="C9" s="3">
        <v>860</v>
      </c>
      <c r="D9" s="3"/>
      <c r="E9" s="3">
        <v>3.8</v>
      </c>
      <c r="F9" s="3">
        <v>3.8</v>
      </c>
      <c r="G9" s="4">
        <v>0.2</v>
      </c>
      <c r="H9" s="3" t="s">
        <v>14</v>
      </c>
      <c r="I9" s="3">
        <v>450</v>
      </c>
      <c r="J9" s="3">
        <v>25</v>
      </c>
      <c r="K9" s="3">
        <v>1</v>
      </c>
      <c r="L9" s="6">
        <v>450</v>
      </c>
      <c r="M9" s="6">
        <v>15</v>
      </c>
      <c r="N9" s="6">
        <f t="shared" si="0"/>
        <v>590</v>
      </c>
      <c r="O9" s="6">
        <f t="shared" si="1"/>
        <v>29.5</v>
      </c>
      <c r="P9" s="6">
        <v>1.3111111111111111</v>
      </c>
      <c r="Q9" s="6">
        <v>1.9666666666666666</v>
      </c>
      <c r="R9" s="18"/>
      <c r="S9" s="18"/>
    </row>
    <row r="10" spans="1:19" x14ac:dyDescent="0.25">
      <c r="A10" s="3" t="s">
        <v>85</v>
      </c>
      <c r="B10" s="3" t="s">
        <v>15</v>
      </c>
      <c r="C10" s="3">
        <v>900</v>
      </c>
      <c r="D10" s="3">
        <v>1370</v>
      </c>
      <c r="E10" s="6">
        <v>6.5</v>
      </c>
      <c r="F10" s="6">
        <v>6.5</v>
      </c>
      <c r="G10" s="4">
        <v>0.1</v>
      </c>
      <c r="H10" s="3" t="s">
        <v>3</v>
      </c>
      <c r="I10" s="3">
        <v>60</v>
      </c>
      <c r="J10" s="5">
        <v>25</v>
      </c>
      <c r="K10" s="5">
        <v>10</v>
      </c>
      <c r="L10" s="3">
        <v>74.45</v>
      </c>
      <c r="M10" s="6">
        <v>21.618421052631582</v>
      </c>
      <c r="N10" s="6">
        <f t="shared" si="0"/>
        <v>81.14656084656086</v>
      </c>
      <c r="O10" s="6">
        <f t="shared" si="1"/>
        <v>25.843377752642184</v>
      </c>
      <c r="P10" s="6">
        <f>4.12/3.78</f>
        <v>1.08994708994709</v>
      </c>
      <c r="Q10" s="6">
        <f>89/74.45</f>
        <v>1.1954331766286097</v>
      </c>
      <c r="R10" s="18">
        <v>1.4052120592744093</v>
      </c>
      <c r="S10" s="18">
        <v>8.8240889364484723</v>
      </c>
    </row>
    <row r="11" spans="1:19" x14ac:dyDescent="0.25">
      <c r="A11" s="3"/>
      <c r="B11" s="3" t="s">
        <v>15</v>
      </c>
      <c r="C11" s="3">
        <v>900</v>
      </c>
      <c r="D11" s="3">
        <v>1370</v>
      </c>
      <c r="E11" s="6">
        <v>6.5</v>
      </c>
      <c r="F11" s="6">
        <v>6.5</v>
      </c>
      <c r="G11" s="4">
        <v>0.2</v>
      </c>
      <c r="H11" s="3" t="s">
        <v>3</v>
      </c>
      <c r="I11" s="3">
        <v>60</v>
      </c>
      <c r="J11" s="5">
        <v>25</v>
      </c>
      <c r="K11" s="5">
        <v>10</v>
      </c>
      <c r="L11" s="3">
        <v>74.45</v>
      </c>
      <c r="M11" s="6">
        <v>21.618421052631582</v>
      </c>
      <c r="N11" s="6">
        <f t="shared" si="0"/>
        <v>110.29629629629629</v>
      </c>
      <c r="O11" s="6">
        <f t="shared" si="1"/>
        <v>39.200629175356127</v>
      </c>
      <c r="P11" s="6">
        <f>5.6/3.78</f>
        <v>1.4814814814814814</v>
      </c>
      <c r="Q11" s="6">
        <f>135/74.45</f>
        <v>1.8132975151108126</v>
      </c>
      <c r="R11" s="18">
        <v>1.2500000000000211</v>
      </c>
      <c r="S11" s="18">
        <v>18.299039780521266</v>
      </c>
    </row>
    <row r="12" spans="1:19" x14ac:dyDescent="0.25">
      <c r="A12" s="3"/>
      <c r="B12" s="3" t="s">
        <v>15</v>
      </c>
      <c r="C12" s="3">
        <v>900</v>
      </c>
      <c r="D12" s="3">
        <v>1370</v>
      </c>
      <c r="E12" s="6">
        <v>6.5</v>
      </c>
      <c r="F12" s="6">
        <v>6.5</v>
      </c>
      <c r="G12" s="4">
        <v>0.3</v>
      </c>
      <c r="H12" s="3" t="s">
        <v>3</v>
      </c>
      <c r="I12" s="3">
        <v>60</v>
      </c>
      <c r="J12" s="5">
        <v>25</v>
      </c>
      <c r="K12" s="5">
        <v>10</v>
      </c>
      <c r="L12" s="3">
        <v>74.45</v>
      </c>
      <c r="M12" s="6">
        <v>21.618421052631582</v>
      </c>
      <c r="N12" s="6">
        <f t="shared" si="0"/>
        <v>175.29232804232808</v>
      </c>
      <c r="O12" s="6">
        <f t="shared" si="1"/>
        <v>67.947757237283952</v>
      </c>
      <c r="P12" s="6">
        <f>8.9/3.78</f>
        <v>2.3544973544973549</v>
      </c>
      <c r="Q12" s="6">
        <f>234/74.45</f>
        <v>3.1430490261920752</v>
      </c>
      <c r="R12" s="18">
        <v>5.6209343583678182</v>
      </c>
      <c r="S12" s="18">
        <v>25.088748699859799</v>
      </c>
    </row>
    <row r="13" spans="1:19" x14ac:dyDescent="0.25">
      <c r="A13" s="3"/>
      <c r="B13" s="3" t="s">
        <v>15</v>
      </c>
      <c r="C13" s="3">
        <v>900</v>
      </c>
      <c r="D13" s="3">
        <v>1370</v>
      </c>
      <c r="E13" s="6">
        <v>6.5</v>
      </c>
      <c r="F13" s="6">
        <v>6.5</v>
      </c>
      <c r="G13" s="4">
        <v>0.4</v>
      </c>
      <c r="H13" s="3" t="s">
        <v>3</v>
      </c>
      <c r="I13" s="3">
        <v>60</v>
      </c>
      <c r="J13" s="5">
        <v>25</v>
      </c>
      <c r="K13" s="5">
        <v>10</v>
      </c>
      <c r="L13" s="3">
        <v>74.45</v>
      </c>
      <c r="M13" s="6">
        <v>21.618421052631582</v>
      </c>
      <c r="N13" s="6">
        <f t="shared" si="0"/>
        <v>200.89682539682539</v>
      </c>
      <c r="O13" s="6">
        <f t="shared" si="1"/>
        <v>98.727510515711714</v>
      </c>
      <c r="P13" s="6">
        <f>10.2/3.78</f>
        <v>2.6984126984126982</v>
      </c>
      <c r="Q13" s="6">
        <f>340/74.45</f>
        <v>4.5668233713901945</v>
      </c>
      <c r="R13" s="18">
        <v>5.3250773993808203</v>
      </c>
      <c r="S13" s="18">
        <v>40.912698412698411</v>
      </c>
    </row>
    <row r="14" spans="1:19" x14ac:dyDescent="0.25">
      <c r="A14" s="3" t="s">
        <v>86</v>
      </c>
      <c r="B14" s="3" t="s">
        <v>16</v>
      </c>
      <c r="C14" s="3">
        <v>2000</v>
      </c>
      <c r="D14" s="3">
        <v>33</v>
      </c>
      <c r="E14" s="3">
        <v>1.6</v>
      </c>
      <c r="F14" s="3">
        <v>9.6</v>
      </c>
      <c r="G14" s="4">
        <v>0.05</v>
      </c>
      <c r="H14" s="3" t="s">
        <v>2</v>
      </c>
      <c r="I14" s="3">
        <v>47.5</v>
      </c>
      <c r="J14" s="3">
        <v>30</v>
      </c>
      <c r="K14" s="3">
        <v>4</v>
      </c>
      <c r="L14" s="6">
        <v>5.59</v>
      </c>
      <c r="M14" s="6">
        <v>37.266666666666666</v>
      </c>
      <c r="N14" s="6">
        <f t="shared" si="0"/>
        <v>6.83</v>
      </c>
      <c r="O14" s="6">
        <f t="shared" si="1"/>
        <v>35.94736842105263</v>
      </c>
      <c r="P14" s="6">
        <v>1.2218246869409661</v>
      </c>
      <c r="Q14" s="6">
        <v>0.96459843705865733</v>
      </c>
      <c r="R14" s="18">
        <v>8.6206896551705547E-2</v>
      </c>
      <c r="S14" s="18">
        <v>1.8678160919540214</v>
      </c>
    </row>
    <row r="15" spans="1:19" x14ac:dyDescent="0.25">
      <c r="A15" s="3"/>
      <c r="B15" s="3" t="s">
        <v>16</v>
      </c>
      <c r="C15" s="3">
        <v>2000</v>
      </c>
      <c r="D15" s="3">
        <v>33</v>
      </c>
      <c r="E15" s="3">
        <v>1.6</v>
      </c>
      <c r="F15" s="3">
        <v>9.6</v>
      </c>
      <c r="G15" s="4">
        <v>0.1</v>
      </c>
      <c r="H15" s="3" t="s">
        <v>2</v>
      </c>
      <c r="I15" s="3">
        <v>47.5</v>
      </c>
      <c r="J15" s="3">
        <v>30</v>
      </c>
      <c r="K15" s="3">
        <v>4</v>
      </c>
      <c r="L15" s="6">
        <v>5.59</v>
      </c>
      <c r="M15" s="6">
        <v>37.266666666666666</v>
      </c>
      <c r="N15" s="6">
        <f t="shared" si="0"/>
        <v>7.5399999999999991</v>
      </c>
      <c r="O15" s="6">
        <f t="shared" si="1"/>
        <v>35.904761904761905</v>
      </c>
      <c r="P15" s="6">
        <v>1.3488372093023255</v>
      </c>
      <c r="Q15" s="6">
        <v>0.96345514950166111</v>
      </c>
      <c r="R15" s="18">
        <v>12.297872340425545</v>
      </c>
      <c r="S15" s="18">
        <v>6.1563064942288994</v>
      </c>
    </row>
    <row r="16" spans="1:19" x14ac:dyDescent="0.25">
      <c r="A16" s="3"/>
      <c r="B16" s="3" t="s">
        <v>16</v>
      </c>
      <c r="C16" s="3">
        <v>2000</v>
      </c>
      <c r="D16" s="3">
        <v>33</v>
      </c>
      <c r="E16" s="3">
        <v>1.6</v>
      </c>
      <c r="F16" s="3">
        <v>9.6</v>
      </c>
      <c r="G16" s="4">
        <v>0.2</v>
      </c>
      <c r="H16" s="3" t="s">
        <v>2</v>
      </c>
      <c r="I16" s="3">
        <v>47.5</v>
      </c>
      <c r="J16" s="3">
        <v>30</v>
      </c>
      <c r="K16" s="3">
        <v>4</v>
      </c>
      <c r="L16" s="6">
        <v>5.59</v>
      </c>
      <c r="M16" s="6">
        <v>37.266666666666666</v>
      </c>
      <c r="N16" s="6">
        <f t="shared" si="0"/>
        <v>12.17</v>
      </c>
      <c r="O16" s="6">
        <f t="shared" si="1"/>
        <v>32.891891891891895</v>
      </c>
      <c r="P16" s="6">
        <v>2.1771019677996422</v>
      </c>
      <c r="Q16" s="6">
        <v>0.88260890586471996</v>
      </c>
      <c r="R16" s="18">
        <v>16.44670050761421</v>
      </c>
      <c r="S16" s="18">
        <v>31.016716752535682</v>
      </c>
    </row>
    <row r="17" spans="1:19" x14ac:dyDescent="0.25">
      <c r="A17" s="3" t="s">
        <v>87</v>
      </c>
      <c r="B17" s="3" t="s">
        <v>19</v>
      </c>
      <c r="C17" s="3">
        <v>3000</v>
      </c>
      <c r="D17" s="3">
        <v>325</v>
      </c>
      <c r="E17" s="3">
        <v>11</v>
      </c>
      <c r="F17" s="3">
        <v>11</v>
      </c>
      <c r="G17" s="4">
        <v>0.05</v>
      </c>
      <c r="H17" s="3" t="s">
        <v>18</v>
      </c>
      <c r="I17" s="3">
        <v>60</v>
      </c>
      <c r="J17" s="3">
        <v>35</v>
      </c>
      <c r="K17" s="3">
        <v>6</v>
      </c>
      <c r="L17" s="6">
        <v>0.71</v>
      </c>
      <c r="M17" s="6">
        <v>10.142857142857141</v>
      </c>
      <c r="N17" s="6">
        <f t="shared" si="0"/>
        <v>0.85999999999999988</v>
      </c>
      <c r="O17" s="6">
        <f t="shared" si="1"/>
        <v>12.285714285714285</v>
      </c>
      <c r="P17" s="6">
        <v>1.2112676056338028</v>
      </c>
      <c r="Q17" s="6">
        <v>1.211267605633803</v>
      </c>
      <c r="R17" s="18"/>
      <c r="S17" s="18"/>
    </row>
    <row r="18" spans="1:19" x14ac:dyDescent="0.25">
      <c r="A18" s="3"/>
      <c r="B18" s="3" t="s">
        <v>19</v>
      </c>
      <c r="C18" s="3">
        <v>3000</v>
      </c>
      <c r="D18" s="3">
        <v>325</v>
      </c>
      <c r="E18" s="3">
        <v>11</v>
      </c>
      <c r="F18" s="3">
        <v>11</v>
      </c>
      <c r="G18" s="4">
        <v>0.15</v>
      </c>
      <c r="H18" s="3" t="s">
        <v>18</v>
      </c>
      <c r="I18" s="3">
        <v>60</v>
      </c>
      <c r="J18" s="3">
        <v>35</v>
      </c>
      <c r="K18" s="3">
        <v>6</v>
      </c>
      <c r="L18" s="6">
        <v>0.71</v>
      </c>
      <c r="M18" s="6">
        <v>10.142857142857141</v>
      </c>
      <c r="N18" s="6">
        <f t="shared" si="0"/>
        <v>1.7199999999999998</v>
      </c>
      <c r="O18" s="6">
        <f t="shared" si="1"/>
        <v>15.636363636363637</v>
      </c>
      <c r="P18" s="6">
        <v>2.4225352112676055</v>
      </c>
      <c r="Q18" s="6">
        <v>1.541613316261204</v>
      </c>
      <c r="R18" s="18"/>
      <c r="S18" s="18"/>
    </row>
    <row r="19" spans="1:19" x14ac:dyDescent="0.25">
      <c r="A19" s="3"/>
      <c r="B19" s="3" t="s">
        <v>19</v>
      </c>
      <c r="C19" s="3">
        <v>3000</v>
      </c>
      <c r="D19" s="3">
        <v>325</v>
      </c>
      <c r="E19" s="3">
        <v>11</v>
      </c>
      <c r="F19" s="3">
        <v>11</v>
      </c>
      <c r="G19" s="4">
        <v>0.2</v>
      </c>
      <c r="H19" s="3" t="s">
        <v>18</v>
      </c>
      <c r="I19" s="3">
        <v>60</v>
      </c>
      <c r="J19" s="3">
        <v>35</v>
      </c>
      <c r="K19" s="3">
        <v>6</v>
      </c>
      <c r="L19" s="6">
        <v>0.71</v>
      </c>
      <c r="M19" s="6">
        <v>10.142857142857141</v>
      </c>
      <c r="N19" s="6">
        <f t="shared" si="0"/>
        <v>2.42</v>
      </c>
      <c r="O19" s="6">
        <f t="shared" si="1"/>
        <v>22</v>
      </c>
      <c r="P19" s="6">
        <v>3.408450704225352</v>
      </c>
      <c r="Q19" s="6">
        <v>2.1690140845070429</v>
      </c>
      <c r="R19" s="18"/>
      <c r="S19" s="18"/>
    </row>
    <row r="20" spans="1:19" x14ac:dyDescent="0.25">
      <c r="A20" s="3"/>
      <c r="B20" s="3" t="s">
        <v>19</v>
      </c>
      <c r="C20" s="3">
        <v>3000</v>
      </c>
      <c r="D20" s="3">
        <v>402</v>
      </c>
      <c r="E20" s="3">
        <v>11</v>
      </c>
      <c r="F20" s="3">
        <v>11</v>
      </c>
      <c r="G20" s="4">
        <v>0.2</v>
      </c>
      <c r="H20" s="3" t="s">
        <v>18</v>
      </c>
      <c r="I20" s="3">
        <v>60</v>
      </c>
      <c r="J20" s="3">
        <v>35</v>
      </c>
      <c r="K20" s="3">
        <v>6</v>
      </c>
      <c r="L20" s="6">
        <v>0.71</v>
      </c>
      <c r="M20" s="6">
        <v>10.142857142857141</v>
      </c>
      <c r="N20" s="6">
        <f t="shared" si="0"/>
        <v>4.7</v>
      </c>
      <c r="O20" s="6">
        <f t="shared" si="1"/>
        <v>24.736842105263158</v>
      </c>
      <c r="P20" s="6">
        <v>6.6197183098591559</v>
      </c>
      <c r="Q20" s="6">
        <v>2.4388435878428472</v>
      </c>
      <c r="R20" s="18"/>
      <c r="S20" s="18"/>
    </row>
    <row r="21" spans="1:19" x14ac:dyDescent="0.25">
      <c r="A21" s="3"/>
      <c r="B21" s="3" t="s">
        <v>19</v>
      </c>
      <c r="C21" s="3">
        <v>3000</v>
      </c>
      <c r="D21" s="3">
        <v>355</v>
      </c>
      <c r="E21" s="3">
        <v>11</v>
      </c>
      <c r="F21" s="3">
        <v>11</v>
      </c>
      <c r="G21" s="4">
        <v>0.2</v>
      </c>
      <c r="H21" s="3" t="s">
        <v>18</v>
      </c>
      <c r="I21" s="3">
        <v>60</v>
      </c>
      <c r="J21" s="3">
        <v>35</v>
      </c>
      <c r="K21" s="3">
        <v>6</v>
      </c>
      <c r="L21" s="6">
        <v>0.71</v>
      </c>
      <c r="M21" s="6">
        <v>10.142857142857141</v>
      </c>
      <c r="N21" s="6">
        <f t="shared" si="0"/>
        <v>3.98</v>
      </c>
      <c r="O21" s="6">
        <f t="shared" si="1"/>
        <v>18.09090909090909</v>
      </c>
      <c r="P21" s="6">
        <v>5.6056338028169019</v>
      </c>
      <c r="Q21" s="6">
        <v>1.7836107554417417</v>
      </c>
      <c r="R21" s="18"/>
      <c r="S21" s="18"/>
    </row>
    <row r="22" spans="1:19" x14ac:dyDescent="0.25">
      <c r="A22" s="3" t="s">
        <v>88</v>
      </c>
      <c r="B22" s="3" t="s">
        <v>9</v>
      </c>
      <c r="C22" s="3">
        <v>50000</v>
      </c>
      <c r="D22" s="3">
        <v>1500</v>
      </c>
      <c r="E22" s="3">
        <v>8.5</v>
      </c>
      <c r="F22" s="3">
        <v>5.5</v>
      </c>
      <c r="G22" s="4">
        <v>0.1</v>
      </c>
      <c r="H22" s="3" t="s">
        <v>2</v>
      </c>
      <c r="I22" s="3">
        <v>61.5</v>
      </c>
      <c r="J22" s="3">
        <v>35</v>
      </c>
      <c r="K22" s="3">
        <v>5</v>
      </c>
      <c r="L22" s="6">
        <v>8.92</v>
      </c>
      <c r="M22" s="6">
        <v>25.197740112994353</v>
      </c>
      <c r="N22" s="6">
        <f t="shared" si="0"/>
        <v>9.0500000000000007</v>
      </c>
      <c r="O22" s="6">
        <f t="shared" si="1"/>
        <v>25.564971751412436</v>
      </c>
      <c r="P22" s="6">
        <v>1.0145739910313902</v>
      </c>
      <c r="Q22" s="6">
        <v>1.0145739910313902</v>
      </c>
      <c r="R22" s="18">
        <v>17.289719626168225</v>
      </c>
      <c r="S22" s="18">
        <v>8.4008097165992073</v>
      </c>
    </row>
    <row r="23" spans="1:19" x14ac:dyDescent="0.25">
      <c r="A23" s="3"/>
      <c r="B23" s="3" t="s">
        <v>9</v>
      </c>
      <c r="C23" s="3">
        <v>50000</v>
      </c>
      <c r="D23" s="3">
        <v>1500</v>
      </c>
      <c r="E23" s="3">
        <v>8.5</v>
      </c>
      <c r="F23" s="3">
        <v>5.5</v>
      </c>
      <c r="G23" s="4">
        <v>0.2</v>
      </c>
      <c r="H23" s="3" t="s">
        <v>4</v>
      </c>
      <c r="I23" s="3">
        <v>61.5</v>
      </c>
      <c r="J23" s="3">
        <v>35</v>
      </c>
      <c r="K23" s="3">
        <v>5</v>
      </c>
      <c r="L23" s="6">
        <v>8.92</v>
      </c>
      <c r="M23" s="6">
        <v>25.197740112994353</v>
      </c>
      <c r="N23" s="6">
        <f t="shared" si="0"/>
        <v>10.44</v>
      </c>
      <c r="O23" s="6">
        <f t="shared" si="1"/>
        <v>26.97674418604651</v>
      </c>
      <c r="P23" s="6">
        <v>1.1704035874439462</v>
      </c>
      <c r="Q23" s="6">
        <v>1.0706017311502762</v>
      </c>
      <c r="R23" s="18">
        <v>11.034482758620685</v>
      </c>
      <c r="S23" s="18">
        <v>10.000000000000002</v>
      </c>
    </row>
    <row r="24" spans="1:19" x14ac:dyDescent="0.25">
      <c r="A24" s="3"/>
      <c r="B24" s="3" t="s">
        <v>9</v>
      </c>
      <c r="C24" s="3">
        <v>50000</v>
      </c>
      <c r="D24" s="3">
        <v>1500</v>
      </c>
      <c r="E24" s="3">
        <v>8.5</v>
      </c>
      <c r="F24" s="3">
        <v>5.5</v>
      </c>
      <c r="G24" s="4">
        <v>0.3</v>
      </c>
      <c r="H24" s="3" t="s">
        <v>4</v>
      </c>
      <c r="I24" s="3">
        <v>61.5</v>
      </c>
      <c r="J24" s="3">
        <v>35</v>
      </c>
      <c r="K24" s="3">
        <v>5</v>
      </c>
      <c r="L24" s="6">
        <v>8.92</v>
      </c>
      <c r="M24" s="6">
        <v>25.197740112994353</v>
      </c>
      <c r="N24" s="6">
        <f t="shared" si="0"/>
        <v>13.4</v>
      </c>
      <c r="O24" s="6">
        <f t="shared" si="1"/>
        <v>32.289156626506028</v>
      </c>
      <c r="P24" s="6">
        <v>1.5022421524663678</v>
      </c>
      <c r="Q24" s="6">
        <v>1.2814306553568535</v>
      </c>
      <c r="R24" s="18">
        <v>5.8956916099773542</v>
      </c>
      <c r="S24" s="18">
        <v>9.4771241830065378</v>
      </c>
    </row>
    <row r="25" spans="1:19" x14ac:dyDescent="0.25">
      <c r="A25" s="3" t="s">
        <v>89</v>
      </c>
      <c r="B25" s="3" t="s">
        <v>19</v>
      </c>
      <c r="C25" s="3">
        <v>11000</v>
      </c>
      <c r="D25" s="3">
        <v>1250</v>
      </c>
      <c r="E25" s="3">
        <v>11</v>
      </c>
      <c r="F25" s="3">
        <v>11</v>
      </c>
      <c r="G25" s="4">
        <v>0.1</v>
      </c>
      <c r="H25" s="3" t="s">
        <v>21</v>
      </c>
      <c r="I25" s="3">
        <v>50</v>
      </c>
      <c r="J25" s="5">
        <v>25</v>
      </c>
      <c r="K25" s="5">
        <v>2</v>
      </c>
      <c r="L25" s="6">
        <v>6576</v>
      </c>
      <c r="M25" s="6">
        <v>12.26865671641791</v>
      </c>
      <c r="N25" s="6">
        <f t="shared" si="0"/>
        <v>9400</v>
      </c>
      <c r="O25" s="6">
        <f t="shared" si="1"/>
        <v>13.295615275813295</v>
      </c>
      <c r="P25" s="6">
        <v>1.4294403892944039</v>
      </c>
      <c r="Q25" s="6">
        <v>1.0837058679799159</v>
      </c>
      <c r="R25" s="18">
        <v>14.084833643843272</v>
      </c>
      <c r="S25" s="18">
        <v>10.810203456530884</v>
      </c>
    </row>
    <row r="26" spans="1:19" x14ac:dyDescent="0.25">
      <c r="A26" s="3"/>
      <c r="B26" s="3" t="s">
        <v>22</v>
      </c>
      <c r="C26" s="3">
        <v>11000</v>
      </c>
      <c r="D26" s="3">
        <v>1250</v>
      </c>
      <c r="E26" s="3">
        <v>11</v>
      </c>
      <c r="F26" s="3">
        <v>11</v>
      </c>
      <c r="G26" s="4">
        <v>0.15</v>
      </c>
      <c r="H26" s="3" t="s">
        <v>23</v>
      </c>
      <c r="I26" s="3">
        <v>50</v>
      </c>
      <c r="J26" s="5">
        <v>25</v>
      </c>
      <c r="K26" s="5">
        <v>2</v>
      </c>
      <c r="L26" s="6">
        <v>6576</v>
      </c>
      <c r="M26" s="6">
        <v>12.26865671641791</v>
      </c>
      <c r="N26" s="6">
        <f t="shared" si="0"/>
        <v>15064</v>
      </c>
      <c r="O26" s="6">
        <f t="shared" si="1"/>
        <v>17.394919168591223</v>
      </c>
      <c r="P26" s="6">
        <v>2.2907542579075426</v>
      </c>
      <c r="Q26" s="6">
        <v>1.4178340441552457</v>
      </c>
      <c r="R26" s="18"/>
      <c r="S26" s="18"/>
    </row>
    <row r="27" spans="1:19" x14ac:dyDescent="0.25">
      <c r="A27" s="3"/>
      <c r="B27" s="3" t="s">
        <v>22</v>
      </c>
      <c r="C27" s="3">
        <v>11000</v>
      </c>
      <c r="D27" s="3">
        <v>1250</v>
      </c>
      <c r="E27" s="3">
        <v>11</v>
      </c>
      <c r="F27" s="3">
        <v>11</v>
      </c>
      <c r="G27" s="4">
        <v>0.2</v>
      </c>
      <c r="H27" s="3" t="s">
        <v>23</v>
      </c>
      <c r="I27" s="3">
        <v>50</v>
      </c>
      <c r="J27" s="5">
        <v>25</v>
      </c>
      <c r="K27" s="5">
        <v>2</v>
      </c>
      <c r="L27" s="6">
        <v>6576</v>
      </c>
      <c r="M27" s="6">
        <v>12.26865671641791</v>
      </c>
      <c r="N27" s="6">
        <f t="shared" si="0"/>
        <v>21269</v>
      </c>
      <c r="O27" s="6">
        <f t="shared" si="1"/>
        <v>19.092459605026932</v>
      </c>
      <c r="P27" s="6">
        <v>3.2343369829683697</v>
      </c>
      <c r="Q27" s="6">
        <v>1.5561980456652122</v>
      </c>
      <c r="R27" s="18">
        <v>8.5635346570833608</v>
      </c>
      <c r="S27" s="18">
        <v>44.213356730879603</v>
      </c>
    </row>
    <row r="28" spans="1:19" x14ac:dyDescent="0.25">
      <c r="A28" s="3"/>
      <c r="B28" s="3" t="s">
        <v>24</v>
      </c>
      <c r="C28" s="3">
        <v>11000</v>
      </c>
      <c r="D28" s="3">
        <v>1250</v>
      </c>
      <c r="E28" s="3">
        <v>11</v>
      </c>
      <c r="F28" s="3">
        <v>11</v>
      </c>
      <c r="G28" s="4">
        <v>0.2</v>
      </c>
      <c r="H28" s="3" t="s">
        <v>23</v>
      </c>
      <c r="I28" s="3">
        <v>50</v>
      </c>
      <c r="J28" s="5">
        <v>25</v>
      </c>
      <c r="K28" s="5">
        <v>2</v>
      </c>
      <c r="L28" s="6">
        <v>6576</v>
      </c>
      <c r="M28" s="6">
        <v>12.26865671641791</v>
      </c>
      <c r="N28" s="6">
        <f t="shared" si="0"/>
        <v>7506</v>
      </c>
      <c r="O28" s="6">
        <f t="shared" si="1"/>
        <v>9.3591022443890282</v>
      </c>
      <c r="P28" s="6">
        <v>1.1414233576642336</v>
      </c>
      <c r="Q28" s="6">
        <v>0.76284653330178209</v>
      </c>
      <c r="R28" s="18">
        <v>54.667114104915186</v>
      </c>
      <c r="S28" s="18">
        <v>34.86159640126089</v>
      </c>
    </row>
    <row r="29" spans="1:19" x14ac:dyDescent="0.25">
      <c r="A29" s="3" t="s">
        <v>90</v>
      </c>
      <c r="B29" s="3" t="s">
        <v>25</v>
      </c>
      <c r="C29" s="3"/>
      <c r="D29" s="3">
        <v>1454</v>
      </c>
      <c r="E29" s="3">
        <v>6</v>
      </c>
      <c r="F29" s="3">
        <v>6</v>
      </c>
      <c r="G29" s="4">
        <v>0.05</v>
      </c>
      <c r="H29" s="3" t="s">
        <v>4</v>
      </c>
      <c r="I29" s="3">
        <v>65</v>
      </c>
      <c r="J29" s="3">
        <v>25</v>
      </c>
      <c r="K29" s="3">
        <v>2</v>
      </c>
      <c r="L29" s="6">
        <v>7.6</v>
      </c>
      <c r="M29" s="6">
        <v>36.299999999999997</v>
      </c>
      <c r="N29" s="6">
        <f t="shared" si="0"/>
        <v>8.9600000000000009</v>
      </c>
      <c r="O29" s="6">
        <f t="shared" si="1"/>
        <v>44</v>
      </c>
      <c r="P29" s="6">
        <v>1.1789473684210527</v>
      </c>
      <c r="Q29" s="6">
        <v>1.2121212121212122</v>
      </c>
      <c r="R29" s="18">
        <v>14.503970355385814</v>
      </c>
      <c r="S29" s="18">
        <v>16.96428571428573</v>
      </c>
    </row>
    <row r="30" spans="1:19" x14ac:dyDescent="0.25">
      <c r="A30" s="3"/>
      <c r="B30" s="3" t="s">
        <v>25</v>
      </c>
      <c r="C30" s="3"/>
      <c r="D30" s="3">
        <v>1454</v>
      </c>
      <c r="E30" s="3">
        <v>6</v>
      </c>
      <c r="F30" s="3">
        <v>6</v>
      </c>
      <c r="G30" s="4">
        <v>0.1</v>
      </c>
      <c r="H30" s="3" t="s">
        <v>4</v>
      </c>
      <c r="I30" s="3">
        <v>65</v>
      </c>
      <c r="J30" s="3">
        <v>25</v>
      </c>
      <c r="K30" s="3">
        <v>2</v>
      </c>
      <c r="L30" s="6">
        <v>7.6</v>
      </c>
      <c r="M30" s="6">
        <v>36.299999999999997</v>
      </c>
      <c r="N30" s="6">
        <f t="shared" si="0"/>
        <v>10</v>
      </c>
      <c r="O30" s="6">
        <f t="shared" si="1"/>
        <v>60</v>
      </c>
      <c r="P30" s="6">
        <v>1.3157894736842106</v>
      </c>
      <c r="Q30" s="6">
        <v>1.6528925619834711</v>
      </c>
      <c r="R30" s="18">
        <v>24.967616310233158</v>
      </c>
      <c r="S30" s="18">
        <v>5.600000000000005</v>
      </c>
    </row>
    <row r="31" spans="1:19" x14ac:dyDescent="0.25">
      <c r="A31" s="3"/>
      <c r="B31" s="3" t="s">
        <v>26</v>
      </c>
      <c r="C31" s="3"/>
      <c r="D31" s="3">
        <v>1454</v>
      </c>
      <c r="E31" s="3">
        <v>6</v>
      </c>
      <c r="F31" s="3">
        <v>6</v>
      </c>
      <c r="G31" s="4">
        <v>0.2</v>
      </c>
      <c r="H31" s="3" t="s">
        <v>4</v>
      </c>
      <c r="I31" s="3">
        <v>65</v>
      </c>
      <c r="J31" s="3">
        <v>25</v>
      </c>
      <c r="K31" s="3">
        <v>2</v>
      </c>
      <c r="L31" s="6">
        <v>7.6</v>
      </c>
      <c r="M31" s="6">
        <v>36.299999999999997</v>
      </c>
      <c r="N31" s="6">
        <f t="shared" si="0"/>
        <v>17.5</v>
      </c>
      <c r="O31" s="6">
        <f t="shared" si="1"/>
        <v>64.599999999999994</v>
      </c>
      <c r="P31" s="6">
        <v>2.3026315789473686</v>
      </c>
      <c r="Q31" s="6">
        <v>1.7796143250688705</v>
      </c>
      <c r="R31" s="18">
        <v>8.7678673694558444</v>
      </c>
      <c r="S31" s="18">
        <v>15.257142857142858</v>
      </c>
    </row>
    <row r="32" spans="1:19" x14ac:dyDescent="0.25">
      <c r="A32" s="3"/>
      <c r="B32" s="3" t="s">
        <v>26</v>
      </c>
      <c r="C32" s="3"/>
      <c r="D32" s="3">
        <v>1454</v>
      </c>
      <c r="E32" s="3">
        <v>6</v>
      </c>
      <c r="F32" s="3">
        <v>6</v>
      </c>
      <c r="G32" s="4">
        <v>0.3</v>
      </c>
      <c r="H32" s="3" t="s">
        <v>4</v>
      </c>
      <c r="I32" s="3">
        <v>65</v>
      </c>
      <c r="J32" s="3">
        <v>25</v>
      </c>
      <c r="K32" s="3">
        <v>2</v>
      </c>
      <c r="L32" s="6">
        <v>7.6</v>
      </c>
      <c r="M32" s="6">
        <v>36.299999999999997</v>
      </c>
      <c r="N32" s="6">
        <f t="shared" si="0"/>
        <v>26</v>
      </c>
      <c r="O32" s="6">
        <f t="shared" si="1"/>
        <v>48.900000000000006</v>
      </c>
      <c r="P32" s="6">
        <v>3.4210526315789473</v>
      </c>
      <c r="Q32" s="6">
        <v>1.3471074380165291</v>
      </c>
      <c r="R32" s="18">
        <v>27.035377397845473</v>
      </c>
      <c r="S32" s="18">
        <v>13.653846153846155</v>
      </c>
    </row>
    <row r="33" spans="1:19" x14ac:dyDescent="0.25">
      <c r="A33" s="3" t="s">
        <v>91</v>
      </c>
      <c r="B33" s="3" t="s">
        <v>27</v>
      </c>
      <c r="C33" s="3">
        <v>27.5</v>
      </c>
      <c r="D33" s="3">
        <v>180</v>
      </c>
      <c r="E33" s="3">
        <v>5.2</v>
      </c>
      <c r="F33" s="3">
        <v>5.2</v>
      </c>
      <c r="G33" s="4">
        <v>2E-3</v>
      </c>
      <c r="H33" s="3" t="s">
        <v>7</v>
      </c>
      <c r="I33" s="3">
        <v>0.2</v>
      </c>
      <c r="J33" s="3">
        <v>25</v>
      </c>
      <c r="K33" s="3">
        <v>1</v>
      </c>
      <c r="L33" s="6">
        <v>1770</v>
      </c>
      <c r="M33" s="6">
        <v>3</v>
      </c>
      <c r="N33" s="6">
        <f t="shared" si="0"/>
        <v>564.6</v>
      </c>
      <c r="O33" s="6">
        <f t="shared" si="1"/>
        <v>10.4</v>
      </c>
      <c r="P33" s="6">
        <v>0.31898305084745765</v>
      </c>
      <c r="Q33" s="6">
        <v>3.4666666666666668</v>
      </c>
      <c r="R33" s="18"/>
      <c r="S33" s="18"/>
    </row>
    <row r="34" spans="1:19" x14ac:dyDescent="0.25">
      <c r="A34" s="3"/>
      <c r="B34" s="3" t="s">
        <v>27</v>
      </c>
      <c r="C34" s="3">
        <v>27.5</v>
      </c>
      <c r="D34" s="3">
        <v>180</v>
      </c>
      <c r="E34" s="3">
        <v>5.2</v>
      </c>
      <c r="F34" s="3">
        <v>5.2</v>
      </c>
      <c r="G34" s="4">
        <v>0.05</v>
      </c>
      <c r="H34" s="3" t="s">
        <v>7</v>
      </c>
      <c r="I34" s="3">
        <v>0.2</v>
      </c>
      <c r="J34" s="3">
        <v>25</v>
      </c>
      <c r="K34" s="3">
        <v>1</v>
      </c>
      <c r="L34" s="6">
        <v>1770</v>
      </c>
      <c r="M34" s="6">
        <v>3</v>
      </c>
      <c r="N34" s="6">
        <f t="shared" si="0"/>
        <v>586.5</v>
      </c>
      <c r="O34" s="6">
        <f t="shared" si="1"/>
        <v>12.75</v>
      </c>
      <c r="P34" s="6">
        <v>0.33135593220338982</v>
      </c>
      <c r="Q34" s="6">
        <v>4.25</v>
      </c>
      <c r="R34" s="18"/>
      <c r="S34" s="18"/>
    </row>
    <row r="35" spans="1:19" x14ac:dyDescent="0.25">
      <c r="A35" s="3"/>
      <c r="B35" s="3" t="s">
        <v>27</v>
      </c>
      <c r="C35" s="3">
        <v>27.5</v>
      </c>
      <c r="D35" s="3">
        <v>180</v>
      </c>
      <c r="E35" s="3">
        <v>5.2</v>
      </c>
      <c r="F35" s="3">
        <v>5.2</v>
      </c>
      <c r="G35" s="4">
        <v>0.1</v>
      </c>
      <c r="H35" s="3" t="s">
        <v>8</v>
      </c>
      <c r="I35" s="3">
        <v>0.2</v>
      </c>
      <c r="J35" s="3">
        <v>25</v>
      </c>
      <c r="K35" s="3">
        <v>1</v>
      </c>
      <c r="L35" s="6">
        <v>1770</v>
      </c>
      <c r="M35" s="6">
        <v>3</v>
      </c>
      <c r="N35" s="6">
        <f t="shared" si="0"/>
        <v>406.90000000000003</v>
      </c>
      <c r="O35" s="6">
        <f t="shared" si="1"/>
        <v>15.65</v>
      </c>
      <c r="P35" s="6">
        <v>0.22988700564971754</v>
      </c>
      <c r="Q35" s="6">
        <v>5.2166666666666668</v>
      </c>
      <c r="R35" s="18"/>
      <c r="S35" s="18"/>
    </row>
    <row r="36" spans="1:19" x14ac:dyDescent="0.25">
      <c r="A36" s="3"/>
      <c r="B36" s="3" t="s">
        <v>27</v>
      </c>
      <c r="C36" s="3">
        <v>27.5</v>
      </c>
      <c r="D36" s="3">
        <v>180</v>
      </c>
      <c r="E36" s="3">
        <v>5.2</v>
      </c>
      <c r="F36" s="3">
        <v>5.2</v>
      </c>
      <c r="G36" s="4">
        <v>0.15</v>
      </c>
      <c r="H36" s="3" t="s">
        <v>8</v>
      </c>
      <c r="I36" s="3">
        <v>0.2</v>
      </c>
      <c r="J36" s="3">
        <v>25</v>
      </c>
      <c r="K36" s="3">
        <v>1</v>
      </c>
      <c r="L36" s="6">
        <v>1770</v>
      </c>
      <c r="M36" s="6">
        <v>3</v>
      </c>
      <c r="N36" s="6">
        <f t="shared" si="0"/>
        <v>481.59999999999997</v>
      </c>
      <c r="O36" s="6">
        <f t="shared" si="1"/>
        <v>11.2</v>
      </c>
      <c r="P36" s="6">
        <v>0.27209039548022596</v>
      </c>
      <c r="Q36" s="6">
        <v>3.7333333333333329</v>
      </c>
      <c r="R36" s="18"/>
      <c r="S36" s="18"/>
    </row>
    <row r="37" spans="1:19" x14ac:dyDescent="0.25">
      <c r="A37" s="7" t="s">
        <v>92</v>
      </c>
      <c r="B37" s="5" t="s">
        <v>30</v>
      </c>
      <c r="C37" s="5">
        <v>100</v>
      </c>
      <c r="D37" s="5">
        <v>679</v>
      </c>
      <c r="E37" s="6">
        <v>16.5</v>
      </c>
      <c r="F37" s="6">
        <v>4.2</v>
      </c>
      <c r="G37" s="8">
        <v>0.1</v>
      </c>
      <c r="H37" s="5" t="s">
        <v>31</v>
      </c>
      <c r="I37" s="9"/>
      <c r="J37" s="5">
        <v>35</v>
      </c>
      <c r="K37" s="5">
        <v>3.5</v>
      </c>
      <c r="L37" s="6">
        <v>959</v>
      </c>
      <c r="M37" s="6">
        <v>14.708588957055214</v>
      </c>
      <c r="N37" s="6">
        <f t="shared" si="0"/>
        <v>1805</v>
      </c>
      <c r="O37" s="6">
        <f t="shared" si="1"/>
        <v>14.917355371900827</v>
      </c>
      <c r="P37" s="6">
        <v>1.8821689259645464</v>
      </c>
      <c r="Q37" s="6">
        <v>1.0141935039081689</v>
      </c>
      <c r="R37" s="18">
        <v>27.678571428571431</v>
      </c>
      <c r="S37" s="18">
        <v>11.024930747922438</v>
      </c>
    </row>
    <row r="38" spans="1:19" x14ac:dyDescent="0.25">
      <c r="A38" s="7"/>
      <c r="B38" s="5" t="s">
        <v>30</v>
      </c>
      <c r="C38" s="5">
        <v>100</v>
      </c>
      <c r="D38" s="5">
        <v>679</v>
      </c>
      <c r="E38" s="6">
        <v>16.5</v>
      </c>
      <c r="F38" s="6">
        <v>4.2</v>
      </c>
      <c r="G38" s="8">
        <v>0.2</v>
      </c>
      <c r="H38" s="5" t="s">
        <v>31</v>
      </c>
      <c r="I38" s="9"/>
      <c r="J38" s="5">
        <v>35</v>
      </c>
      <c r="K38" s="5">
        <v>3.5</v>
      </c>
      <c r="L38" s="6">
        <v>959</v>
      </c>
      <c r="M38" s="6">
        <v>14.708588957055214</v>
      </c>
      <c r="N38" s="6">
        <f t="shared" si="0"/>
        <v>4006</v>
      </c>
      <c r="O38" s="6">
        <f t="shared" si="1"/>
        <v>12.757961783439491</v>
      </c>
      <c r="P38" s="6">
        <v>4.1772679874869656</v>
      </c>
      <c r="Q38" s="6">
        <v>0.867381760459077</v>
      </c>
      <c r="R38" s="18">
        <v>31.629392971246006</v>
      </c>
      <c r="S38" s="18">
        <v>14.253619570644032</v>
      </c>
    </row>
    <row r="39" spans="1:19" x14ac:dyDescent="0.25">
      <c r="A39" s="7"/>
      <c r="B39" s="5" t="s">
        <v>30</v>
      </c>
      <c r="C39" s="5">
        <v>100</v>
      </c>
      <c r="D39" s="5">
        <v>679</v>
      </c>
      <c r="E39" s="6">
        <v>16.5</v>
      </c>
      <c r="F39" s="6">
        <v>4.2</v>
      </c>
      <c r="G39" s="8">
        <v>0.3</v>
      </c>
      <c r="H39" s="5" t="s">
        <v>31</v>
      </c>
      <c r="I39" s="9"/>
      <c r="J39" s="5">
        <v>35</v>
      </c>
      <c r="K39" s="5">
        <v>3.5</v>
      </c>
      <c r="L39" s="6">
        <v>959</v>
      </c>
      <c r="M39" s="6">
        <v>14.708588957055214</v>
      </c>
      <c r="N39" s="6">
        <f t="shared" si="0"/>
        <v>7750.0000000000009</v>
      </c>
      <c r="O39" s="6">
        <f t="shared" si="1"/>
        <v>11.481481481481481</v>
      </c>
      <c r="P39" s="6">
        <v>8.0813347236704907</v>
      </c>
      <c r="Q39" s="6">
        <v>0.78059707256787547</v>
      </c>
      <c r="R39" s="18">
        <v>24.231242312423124</v>
      </c>
      <c r="S39" s="18">
        <v>27.200000000000006</v>
      </c>
    </row>
    <row r="40" spans="1:19" x14ac:dyDescent="0.25">
      <c r="A40" s="7" t="s">
        <v>93</v>
      </c>
      <c r="B40" s="5" t="s">
        <v>33</v>
      </c>
      <c r="C40" s="3"/>
      <c r="D40" s="5">
        <v>384</v>
      </c>
      <c r="E40" s="6">
        <v>16.399999999999999</v>
      </c>
      <c r="F40" s="6">
        <v>5.5</v>
      </c>
      <c r="G40" s="8">
        <v>0.05</v>
      </c>
      <c r="H40" s="5" t="s">
        <v>32</v>
      </c>
      <c r="I40" s="9"/>
      <c r="J40" s="5">
        <v>30</v>
      </c>
      <c r="K40" s="5">
        <v>3</v>
      </c>
      <c r="L40" s="6">
        <v>7.1</v>
      </c>
      <c r="M40" s="6">
        <v>72.400000000000006</v>
      </c>
      <c r="N40" s="6">
        <f t="shared" si="0"/>
        <v>29.3</v>
      </c>
      <c r="O40" s="6">
        <f t="shared" si="1"/>
        <v>71.3</v>
      </c>
      <c r="P40" s="6">
        <v>4.126760563380282</v>
      </c>
      <c r="Q40" s="6">
        <v>0.98480662983425404</v>
      </c>
      <c r="R40" s="18"/>
      <c r="S40" s="18"/>
    </row>
    <row r="41" spans="1:19" x14ac:dyDescent="0.25">
      <c r="A41" s="7"/>
      <c r="B41" s="5" t="s">
        <v>33</v>
      </c>
      <c r="C41" s="3"/>
      <c r="D41" s="5">
        <v>384</v>
      </c>
      <c r="E41" s="6">
        <v>16.399999999999999</v>
      </c>
      <c r="F41" s="6">
        <v>5.5</v>
      </c>
      <c r="G41" s="8">
        <v>0.1</v>
      </c>
      <c r="H41" s="5" t="s">
        <v>32</v>
      </c>
      <c r="I41" s="9"/>
      <c r="J41" s="5">
        <v>30</v>
      </c>
      <c r="K41" s="5">
        <v>3</v>
      </c>
      <c r="L41" s="6">
        <v>7.1</v>
      </c>
      <c r="M41" s="6">
        <v>72.400000000000006</v>
      </c>
      <c r="N41" s="6">
        <f t="shared" si="0"/>
        <v>40.9</v>
      </c>
      <c r="O41" s="6">
        <f t="shared" si="1"/>
        <v>174</v>
      </c>
      <c r="P41" s="6">
        <v>5.76056338028169</v>
      </c>
      <c r="Q41" s="6">
        <v>2.4033149171270716</v>
      </c>
      <c r="R41" s="18"/>
      <c r="S41" s="18"/>
    </row>
    <row r="42" spans="1:19" x14ac:dyDescent="0.25">
      <c r="A42" s="7"/>
      <c r="B42" s="5" t="s">
        <v>33</v>
      </c>
      <c r="C42" s="3"/>
      <c r="D42" s="5">
        <v>384</v>
      </c>
      <c r="E42" s="6">
        <v>16.399999999999999</v>
      </c>
      <c r="F42" s="6">
        <v>5.5</v>
      </c>
      <c r="G42" s="8">
        <v>0.16</v>
      </c>
      <c r="H42" s="5" t="s">
        <v>32</v>
      </c>
      <c r="I42" s="9"/>
      <c r="J42" s="5">
        <v>30</v>
      </c>
      <c r="K42" s="5">
        <v>3</v>
      </c>
      <c r="L42" s="6">
        <v>7.1</v>
      </c>
      <c r="M42" s="6">
        <v>72.400000000000006</v>
      </c>
      <c r="N42" s="6">
        <f t="shared" si="0"/>
        <v>102</v>
      </c>
      <c r="O42" s="6">
        <f t="shared" si="1"/>
        <v>63.6</v>
      </c>
      <c r="P42" s="6">
        <v>14.366197183098592</v>
      </c>
      <c r="Q42" s="6">
        <v>0.87845303867403313</v>
      </c>
      <c r="R42" s="18"/>
      <c r="S42" s="18"/>
    </row>
    <row r="43" spans="1:19" x14ac:dyDescent="0.25">
      <c r="A43" s="7"/>
      <c r="B43" s="5" t="s">
        <v>33</v>
      </c>
      <c r="C43" s="3"/>
      <c r="D43" s="5">
        <v>384</v>
      </c>
      <c r="E43" s="6">
        <v>16.399999999999999</v>
      </c>
      <c r="F43" s="6">
        <v>5.5</v>
      </c>
      <c r="G43" s="8">
        <v>0.23</v>
      </c>
      <c r="H43" s="5" t="s">
        <v>32</v>
      </c>
      <c r="I43" s="9"/>
      <c r="J43" s="5">
        <v>30</v>
      </c>
      <c r="K43" s="5">
        <v>3</v>
      </c>
      <c r="L43" s="6">
        <v>7.1</v>
      </c>
      <c r="M43" s="6">
        <v>72.400000000000006</v>
      </c>
      <c r="N43" s="6">
        <f t="shared" si="0"/>
        <v>99.9</v>
      </c>
      <c r="O43" s="6">
        <f t="shared" si="1"/>
        <v>2.27</v>
      </c>
      <c r="P43" s="6">
        <v>14.07042253521127</v>
      </c>
      <c r="Q43" s="6">
        <v>3.1353591160220989E-2</v>
      </c>
      <c r="R43" s="18"/>
      <c r="S43" s="18"/>
    </row>
    <row r="44" spans="1:19" x14ac:dyDescent="0.25">
      <c r="A44" s="7"/>
      <c r="B44" s="5" t="s">
        <v>33</v>
      </c>
      <c r="C44" s="3"/>
      <c r="D44" s="5">
        <v>384</v>
      </c>
      <c r="E44" s="6">
        <v>16.399999999999999</v>
      </c>
      <c r="F44" s="6">
        <v>5.5</v>
      </c>
      <c r="G44" s="8">
        <v>0.59</v>
      </c>
      <c r="H44" s="5" t="s">
        <v>32</v>
      </c>
      <c r="I44" s="9"/>
      <c r="J44" s="5">
        <v>30</v>
      </c>
      <c r="K44" s="5">
        <v>3</v>
      </c>
      <c r="L44" s="6">
        <v>7.1</v>
      </c>
      <c r="M44" s="6">
        <v>72.400000000000006</v>
      </c>
      <c r="N44" s="6">
        <f t="shared" si="0"/>
        <v>165</v>
      </c>
      <c r="O44" s="6">
        <f t="shared" si="1"/>
        <v>0.65</v>
      </c>
      <c r="P44" s="6">
        <v>23.239436619718312</v>
      </c>
      <c r="Q44" s="6">
        <v>8.9779005524861875E-3</v>
      </c>
      <c r="R44" s="18"/>
      <c r="S44" s="18"/>
    </row>
    <row r="45" spans="1:19" x14ac:dyDescent="0.25">
      <c r="A45" s="7" t="s">
        <v>94</v>
      </c>
      <c r="B45" s="5" t="s">
        <v>29</v>
      </c>
      <c r="C45" s="3">
        <v>120</v>
      </c>
      <c r="D45" s="5">
        <v>1350</v>
      </c>
      <c r="E45" s="6">
        <v>11.6</v>
      </c>
      <c r="F45" s="6">
        <v>3.4</v>
      </c>
      <c r="G45" s="8">
        <v>0.1</v>
      </c>
      <c r="H45" s="3" t="s">
        <v>4</v>
      </c>
      <c r="I45" s="9"/>
      <c r="J45" s="5">
        <v>35</v>
      </c>
      <c r="K45" s="5">
        <v>5</v>
      </c>
      <c r="L45" s="6">
        <v>8</v>
      </c>
      <c r="M45" s="6">
        <v>33.333333333333336</v>
      </c>
      <c r="N45" s="6">
        <f t="shared" si="0"/>
        <v>12.5</v>
      </c>
      <c r="O45" s="6">
        <f t="shared" si="1"/>
        <v>50</v>
      </c>
      <c r="P45" s="6">
        <v>1.5625</v>
      </c>
      <c r="Q45" s="6">
        <v>1.5</v>
      </c>
      <c r="R45" s="18"/>
      <c r="S45" s="18"/>
    </row>
    <row r="46" spans="1:19" x14ac:dyDescent="0.25">
      <c r="A46" s="7"/>
      <c r="B46" s="5" t="s">
        <v>29</v>
      </c>
      <c r="C46" s="3">
        <v>120</v>
      </c>
      <c r="D46" s="5">
        <v>1350</v>
      </c>
      <c r="E46" s="6">
        <v>11.6</v>
      </c>
      <c r="F46" s="6">
        <v>3.4</v>
      </c>
      <c r="G46" s="8">
        <v>0.2</v>
      </c>
      <c r="H46" s="3" t="s">
        <v>4</v>
      </c>
      <c r="I46" s="9"/>
      <c r="J46" s="5">
        <v>35</v>
      </c>
      <c r="K46" s="5">
        <v>5</v>
      </c>
      <c r="L46" s="6">
        <v>8</v>
      </c>
      <c r="M46" s="6">
        <v>33.333333333333336</v>
      </c>
      <c r="N46" s="6">
        <f t="shared" si="0"/>
        <v>18.5</v>
      </c>
      <c r="O46" s="6">
        <f t="shared" si="1"/>
        <v>61.666666666666671</v>
      </c>
      <c r="P46" s="6">
        <v>2.3125</v>
      </c>
      <c r="Q46" s="6">
        <v>1.85</v>
      </c>
      <c r="R46" s="18"/>
      <c r="S46" s="18"/>
    </row>
    <row r="47" spans="1:19" x14ac:dyDescent="0.25">
      <c r="A47" s="7"/>
      <c r="B47" s="5" t="s">
        <v>29</v>
      </c>
      <c r="C47" s="3">
        <v>120</v>
      </c>
      <c r="D47" s="5">
        <v>1350</v>
      </c>
      <c r="E47" s="6">
        <v>11.6</v>
      </c>
      <c r="F47" s="6">
        <v>3.4</v>
      </c>
      <c r="G47" s="8">
        <v>0.3</v>
      </c>
      <c r="H47" s="3" t="s">
        <v>4</v>
      </c>
      <c r="I47" s="9"/>
      <c r="J47" s="5">
        <v>35</v>
      </c>
      <c r="K47" s="5">
        <v>5</v>
      </c>
      <c r="L47" s="6">
        <v>8</v>
      </c>
      <c r="M47" s="6">
        <v>33.333333333333336</v>
      </c>
      <c r="N47" s="6">
        <f t="shared" si="0"/>
        <v>26</v>
      </c>
      <c r="O47" s="6">
        <f t="shared" si="1"/>
        <v>57.777777777777779</v>
      </c>
      <c r="P47" s="6">
        <v>3.25</v>
      </c>
      <c r="Q47" s="6">
        <v>1.7333333333333332</v>
      </c>
      <c r="R47" s="18"/>
      <c r="S47" s="18"/>
    </row>
    <row r="48" spans="1:19" x14ac:dyDescent="0.25">
      <c r="A48" s="7"/>
      <c r="B48" s="5" t="s">
        <v>29</v>
      </c>
      <c r="C48" s="3">
        <v>120</v>
      </c>
      <c r="D48" s="5">
        <v>1350</v>
      </c>
      <c r="E48" s="6">
        <v>11.6</v>
      </c>
      <c r="F48" s="6">
        <v>3.4</v>
      </c>
      <c r="G48" s="8">
        <v>0.4</v>
      </c>
      <c r="H48" s="3" t="s">
        <v>4</v>
      </c>
      <c r="I48" s="9"/>
      <c r="J48" s="5">
        <v>35</v>
      </c>
      <c r="K48" s="5">
        <v>5</v>
      </c>
      <c r="L48" s="6">
        <v>8</v>
      </c>
      <c r="M48" s="6">
        <v>33.333333333333336</v>
      </c>
      <c r="N48" s="6">
        <f t="shared" si="0"/>
        <v>45</v>
      </c>
      <c r="O48" s="6">
        <f t="shared" si="1"/>
        <v>42.857142857142854</v>
      </c>
      <c r="P48" s="6">
        <v>5.625</v>
      </c>
      <c r="Q48" s="6">
        <v>1.2857142857142856</v>
      </c>
      <c r="R48" s="18"/>
      <c r="S48" s="18"/>
    </row>
    <row r="49" spans="1:19" x14ac:dyDescent="0.25">
      <c r="A49" s="7" t="s">
        <v>95</v>
      </c>
      <c r="B49" s="5" t="s">
        <v>28</v>
      </c>
      <c r="C49" s="5">
        <v>70</v>
      </c>
      <c r="D49" s="5">
        <v>350</v>
      </c>
      <c r="E49" s="6">
        <v>7.5</v>
      </c>
      <c r="F49" s="6">
        <v>3</v>
      </c>
      <c r="G49" s="8">
        <v>0.1</v>
      </c>
      <c r="H49" s="5" t="s">
        <v>35</v>
      </c>
      <c r="I49" s="9">
        <v>100</v>
      </c>
      <c r="J49" s="5">
        <v>35</v>
      </c>
      <c r="K49" s="5">
        <v>5</v>
      </c>
      <c r="L49" s="6">
        <v>105</v>
      </c>
      <c r="M49" s="6">
        <v>23</v>
      </c>
      <c r="N49" s="6">
        <f t="shared" si="0"/>
        <v>115.00000000000001</v>
      </c>
      <c r="O49" s="6">
        <f t="shared" si="1"/>
        <v>25.000000000000004</v>
      </c>
      <c r="P49" s="6">
        <v>1.0952380952380953</v>
      </c>
      <c r="Q49" s="6">
        <v>1.0869565217391306</v>
      </c>
      <c r="R49" s="18"/>
      <c r="S49" s="18"/>
    </row>
    <row r="50" spans="1:19" x14ac:dyDescent="0.25">
      <c r="A50" s="7"/>
      <c r="B50" s="5" t="s">
        <v>28</v>
      </c>
      <c r="C50" s="5">
        <v>70</v>
      </c>
      <c r="D50" s="5">
        <v>350</v>
      </c>
      <c r="E50" s="6">
        <v>7.5</v>
      </c>
      <c r="F50" s="6">
        <v>3</v>
      </c>
      <c r="G50" s="8">
        <v>0.17</v>
      </c>
      <c r="H50" s="5" t="s">
        <v>35</v>
      </c>
      <c r="I50" s="9">
        <v>100</v>
      </c>
      <c r="J50" s="5">
        <v>35</v>
      </c>
      <c r="K50" s="5">
        <v>5</v>
      </c>
      <c r="L50" s="6">
        <v>105</v>
      </c>
      <c r="M50" s="6">
        <v>23</v>
      </c>
      <c r="N50" s="6">
        <f t="shared" si="0"/>
        <v>125</v>
      </c>
      <c r="O50" s="6">
        <f t="shared" si="1"/>
        <v>29.761904761904759</v>
      </c>
      <c r="P50" s="6">
        <v>1.1904761904761905</v>
      </c>
      <c r="Q50" s="6">
        <v>1.2939958592132503</v>
      </c>
      <c r="R50" s="18"/>
      <c r="S50" s="18"/>
    </row>
    <row r="51" spans="1:19" x14ac:dyDescent="0.25">
      <c r="A51" s="7"/>
      <c r="B51" s="5" t="s">
        <v>28</v>
      </c>
      <c r="C51" s="5">
        <v>70</v>
      </c>
      <c r="D51" s="5">
        <v>350</v>
      </c>
      <c r="E51" s="6">
        <v>7.5</v>
      </c>
      <c r="F51" s="6">
        <v>3</v>
      </c>
      <c r="G51" s="8">
        <v>0.28000000000000003</v>
      </c>
      <c r="H51" s="5" t="s">
        <v>35</v>
      </c>
      <c r="I51" s="9">
        <v>100</v>
      </c>
      <c r="J51" s="5">
        <v>35</v>
      </c>
      <c r="K51" s="5">
        <v>5</v>
      </c>
      <c r="L51" s="6">
        <v>105</v>
      </c>
      <c r="M51" s="6">
        <v>23</v>
      </c>
      <c r="N51" s="6">
        <f t="shared" si="0"/>
        <v>135</v>
      </c>
      <c r="O51" s="6">
        <f t="shared" si="1"/>
        <v>36.486486486486484</v>
      </c>
      <c r="P51" s="6">
        <v>1.2857142857142858</v>
      </c>
      <c r="Q51" s="6">
        <v>1.5863689776733254</v>
      </c>
      <c r="R51" s="18"/>
      <c r="S51" s="18"/>
    </row>
    <row r="52" spans="1:19" x14ac:dyDescent="0.25">
      <c r="A52" s="7"/>
      <c r="B52" s="5" t="s">
        <v>28</v>
      </c>
      <c r="C52" s="5">
        <v>70</v>
      </c>
      <c r="D52" s="5">
        <v>350</v>
      </c>
      <c r="E52" s="6">
        <v>7.5</v>
      </c>
      <c r="F52" s="6">
        <v>3</v>
      </c>
      <c r="G52" s="8">
        <v>0.37</v>
      </c>
      <c r="H52" s="5" t="s">
        <v>35</v>
      </c>
      <c r="I52" s="9">
        <v>100</v>
      </c>
      <c r="J52" s="5">
        <v>35</v>
      </c>
      <c r="K52" s="5">
        <v>5</v>
      </c>
      <c r="L52" s="6">
        <v>105</v>
      </c>
      <c r="M52" s="6">
        <v>23</v>
      </c>
      <c r="N52" s="6">
        <f t="shared" si="0"/>
        <v>387</v>
      </c>
      <c r="O52" s="6">
        <f t="shared" si="1"/>
        <v>10</v>
      </c>
      <c r="P52" s="6">
        <v>3.6857142857142855</v>
      </c>
      <c r="Q52" s="6">
        <v>0.43478260869565216</v>
      </c>
      <c r="R52" s="18"/>
      <c r="S52" s="18"/>
    </row>
    <row r="53" spans="1:19" x14ac:dyDescent="0.25">
      <c r="A53" s="7"/>
      <c r="B53" s="5" t="s">
        <v>34</v>
      </c>
      <c r="C53" s="5">
        <v>40</v>
      </c>
      <c r="D53" s="5">
        <v>417</v>
      </c>
      <c r="E53" s="6">
        <v>7.5</v>
      </c>
      <c r="F53" s="6">
        <v>3</v>
      </c>
      <c r="G53" s="8">
        <v>0.09</v>
      </c>
      <c r="H53" s="5" t="s">
        <v>35</v>
      </c>
      <c r="I53" s="9">
        <v>100</v>
      </c>
      <c r="J53" s="5">
        <v>35</v>
      </c>
      <c r="K53" s="5">
        <v>5</v>
      </c>
      <c r="L53" s="6">
        <v>105</v>
      </c>
      <c r="M53" s="6">
        <v>23</v>
      </c>
      <c r="N53" s="6">
        <f t="shared" si="0"/>
        <v>150</v>
      </c>
      <c r="O53" s="6">
        <f t="shared" si="1"/>
        <v>32</v>
      </c>
      <c r="P53" s="6">
        <v>1.4285714285714286</v>
      </c>
      <c r="Q53" s="6">
        <v>1.3913043478260869</v>
      </c>
      <c r="R53" s="18"/>
      <c r="S53" s="18"/>
    </row>
    <row r="54" spans="1:19" x14ac:dyDescent="0.25">
      <c r="A54" s="7"/>
      <c r="B54" s="5" t="s">
        <v>34</v>
      </c>
      <c r="C54" s="5">
        <v>40</v>
      </c>
      <c r="D54" s="5">
        <v>417</v>
      </c>
      <c r="E54" s="6">
        <v>7.5</v>
      </c>
      <c r="F54" s="6">
        <v>3</v>
      </c>
      <c r="G54" s="8">
        <v>0.18</v>
      </c>
      <c r="H54" s="5" t="s">
        <v>35</v>
      </c>
      <c r="I54" s="9">
        <v>100</v>
      </c>
      <c r="J54" s="5">
        <v>35</v>
      </c>
      <c r="K54" s="5">
        <v>5</v>
      </c>
      <c r="L54" s="6">
        <v>105</v>
      </c>
      <c r="M54" s="6">
        <v>23</v>
      </c>
      <c r="N54" s="6">
        <f t="shared" si="0"/>
        <v>165</v>
      </c>
      <c r="O54" s="6">
        <f t="shared" si="1"/>
        <v>37</v>
      </c>
      <c r="P54" s="6">
        <v>1.5714285714285714</v>
      </c>
      <c r="Q54" s="6">
        <v>1.6086956521739131</v>
      </c>
      <c r="R54" s="18"/>
      <c r="S54" s="18"/>
    </row>
    <row r="55" spans="1:19" x14ac:dyDescent="0.25">
      <c r="A55" s="7"/>
      <c r="B55" s="5" t="s">
        <v>36</v>
      </c>
      <c r="C55" s="5">
        <v>40</v>
      </c>
      <c r="D55" s="5">
        <v>417</v>
      </c>
      <c r="E55" s="6">
        <v>7.5</v>
      </c>
      <c r="F55" s="6">
        <v>3</v>
      </c>
      <c r="G55" s="8">
        <v>0.3</v>
      </c>
      <c r="H55" s="5" t="s">
        <v>35</v>
      </c>
      <c r="I55" s="9">
        <v>100</v>
      </c>
      <c r="J55" s="5">
        <v>35</v>
      </c>
      <c r="K55" s="5">
        <v>5</v>
      </c>
      <c r="L55" s="6">
        <v>105</v>
      </c>
      <c r="M55" s="6">
        <v>23</v>
      </c>
      <c r="N55" s="6">
        <f t="shared" si="0"/>
        <v>214.99999999999997</v>
      </c>
      <c r="O55" s="6">
        <f t="shared" si="1"/>
        <v>56</v>
      </c>
      <c r="P55" s="6">
        <v>2.0476190476190474</v>
      </c>
      <c r="Q55" s="6">
        <v>2.4347826086956523</v>
      </c>
      <c r="R55" s="18"/>
      <c r="S55" s="18"/>
    </row>
    <row r="56" spans="1:19" x14ac:dyDescent="0.25">
      <c r="A56" s="7"/>
      <c r="B56" s="5" t="s">
        <v>36</v>
      </c>
      <c r="C56" s="5">
        <v>40</v>
      </c>
      <c r="D56" s="5">
        <v>417</v>
      </c>
      <c r="E56" s="6">
        <v>7.5</v>
      </c>
      <c r="F56" s="6">
        <v>3</v>
      </c>
      <c r="G56" s="8">
        <v>0.36</v>
      </c>
      <c r="H56" s="5" t="s">
        <v>35</v>
      </c>
      <c r="I56" s="9">
        <v>100</v>
      </c>
      <c r="J56" s="5">
        <v>35</v>
      </c>
      <c r="K56" s="5">
        <v>5</v>
      </c>
      <c r="L56" s="6">
        <v>105</v>
      </c>
      <c r="M56" s="6">
        <v>23</v>
      </c>
      <c r="N56" s="6">
        <f t="shared" si="0"/>
        <v>530</v>
      </c>
      <c r="O56" s="6">
        <f t="shared" si="1"/>
        <v>12</v>
      </c>
      <c r="P56" s="6">
        <v>5.0476190476190474</v>
      </c>
      <c r="Q56" s="6">
        <v>0.52173913043478259</v>
      </c>
      <c r="R56" s="18"/>
      <c r="S56" s="18"/>
    </row>
    <row r="57" spans="1:19" x14ac:dyDescent="0.25">
      <c r="A57" s="3" t="s">
        <v>96</v>
      </c>
      <c r="B57" s="3" t="s">
        <v>41</v>
      </c>
      <c r="C57" s="3">
        <v>650</v>
      </c>
      <c r="D57" s="3">
        <v>1300</v>
      </c>
      <c r="E57" s="3">
        <v>10.7</v>
      </c>
      <c r="F57" s="3">
        <v>6</v>
      </c>
      <c r="G57" s="4">
        <v>0.1</v>
      </c>
      <c r="H57" s="3" t="s">
        <v>42</v>
      </c>
      <c r="I57" s="3">
        <v>10</v>
      </c>
      <c r="J57" s="3">
        <v>30</v>
      </c>
      <c r="K57" s="3">
        <v>3</v>
      </c>
      <c r="L57" s="6">
        <v>9.5</v>
      </c>
      <c r="M57" s="6">
        <v>22</v>
      </c>
      <c r="N57" s="6">
        <f t="shared" si="0"/>
        <v>18.5</v>
      </c>
      <c r="O57" s="6">
        <f t="shared" si="1"/>
        <v>28.3</v>
      </c>
      <c r="P57" s="6">
        <v>1.9473684210526316</v>
      </c>
      <c r="Q57" s="6">
        <v>1.2863636363636364</v>
      </c>
      <c r="R57" s="18"/>
      <c r="S57" s="18"/>
    </row>
    <row r="58" spans="1:19" x14ac:dyDescent="0.25">
      <c r="A58" s="3"/>
      <c r="B58" s="3" t="s">
        <v>41</v>
      </c>
      <c r="C58" s="3">
        <v>650</v>
      </c>
      <c r="D58" s="3">
        <v>1300</v>
      </c>
      <c r="E58" s="3">
        <v>10.7</v>
      </c>
      <c r="F58" s="3">
        <v>6</v>
      </c>
      <c r="G58" s="4">
        <v>0.2</v>
      </c>
      <c r="H58" s="3" t="s">
        <v>42</v>
      </c>
      <c r="I58" s="3">
        <v>10</v>
      </c>
      <c r="J58" s="3">
        <v>30</v>
      </c>
      <c r="K58" s="3">
        <v>3</v>
      </c>
      <c r="L58" s="6">
        <v>9.5</v>
      </c>
      <c r="M58" s="6">
        <v>22</v>
      </c>
      <c r="N58" s="6">
        <f t="shared" si="0"/>
        <v>29.300000000000004</v>
      </c>
      <c r="O58" s="6">
        <f t="shared" si="1"/>
        <v>29.5</v>
      </c>
      <c r="P58" s="6">
        <v>3.0842105263157897</v>
      </c>
      <c r="Q58" s="6">
        <v>1.3409090909090908</v>
      </c>
      <c r="R58" s="18"/>
      <c r="S58" s="18"/>
    </row>
    <row r="59" spans="1:19" x14ac:dyDescent="0.25">
      <c r="A59" s="3"/>
      <c r="B59" s="3" t="s">
        <v>41</v>
      </c>
      <c r="C59" s="3">
        <v>650</v>
      </c>
      <c r="D59" s="3">
        <v>1300</v>
      </c>
      <c r="E59" s="3">
        <v>10.7</v>
      </c>
      <c r="F59" s="3">
        <v>6</v>
      </c>
      <c r="G59" s="4">
        <v>0.3</v>
      </c>
      <c r="H59" s="3" t="s">
        <v>42</v>
      </c>
      <c r="I59" s="3">
        <v>10</v>
      </c>
      <c r="J59" s="3">
        <v>30</v>
      </c>
      <c r="K59" s="3">
        <v>3</v>
      </c>
      <c r="L59" s="6">
        <v>9.5</v>
      </c>
      <c r="M59" s="6">
        <v>22</v>
      </c>
      <c r="N59" s="6">
        <f t="shared" si="0"/>
        <v>40</v>
      </c>
      <c r="O59" s="6">
        <f t="shared" si="1"/>
        <v>29.199999999999996</v>
      </c>
      <c r="P59" s="6">
        <v>4.2105263157894735</v>
      </c>
      <c r="Q59" s="6">
        <v>1.3272727272727272</v>
      </c>
      <c r="R59" s="18"/>
      <c r="S59" s="18"/>
    </row>
    <row r="60" spans="1:19" x14ac:dyDescent="0.25">
      <c r="A60" s="3" t="s">
        <v>97</v>
      </c>
      <c r="B60" s="3" t="s">
        <v>40</v>
      </c>
      <c r="C60" s="3">
        <v>100</v>
      </c>
      <c r="D60" s="3">
        <v>1590</v>
      </c>
      <c r="E60" s="6">
        <v>8.5</v>
      </c>
      <c r="F60" s="6">
        <v>8.5</v>
      </c>
      <c r="G60" s="4">
        <v>0.375</v>
      </c>
      <c r="H60" s="3" t="s">
        <v>2</v>
      </c>
      <c r="I60" s="3">
        <v>55</v>
      </c>
      <c r="J60" s="10">
        <v>35</v>
      </c>
      <c r="K60" s="10">
        <v>2</v>
      </c>
      <c r="L60" s="6">
        <v>8.4</v>
      </c>
      <c r="M60" s="6">
        <v>38.18181818181818</v>
      </c>
      <c r="N60" s="6">
        <f t="shared" si="0"/>
        <v>40</v>
      </c>
      <c r="O60" s="6">
        <f t="shared" si="1"/>
        <v>90.909090909090907</v>
      </c>
      <c r="P60" s="6">
        <v>4.7619047619047619</v>
      </c>
      <c r="Q60" s="6">
        <v>2.3809523809523809</v>
      </c>
      <c r="R60" s="18"/>
      <c r="S60" s="18"/>
    </row>
    <row r="61" spans="1:19" x14ac:dyDescent="0.25">
      <c r="A61" s="3"/>
      <c r="B61" s="3" t="s">
        <v>40</v>
      </c>
      <c r="C61" s="3">
        <v>100</v>
      </c>
      <c r="D61" s="3">
        <v>1118</v>
      </c>
      <c r="E61" s="6">
        <v>8.5</v>
      </c>
      <c r="F61" s="6">
        <v>8.5</v>
      </c>
      <c r="G61" s="4">
        <v>0.33300000000000002</v>
      </c>
      <c r="H61" s="3" t="s">
        <v>4</v>
      </c>
      <c r="I61" s="3">
        <v>55</v>
      </c>
      <c r="J61" s="10">
        <v>35</v>
      </c>
      <c r="K61" s="10">
        <v>2</v>
      </c>
      <c r="L61" s="6">
        <v>8.4</v>
      </c>
      <c r="M61" s="6">
        <v>38.18181818181818</v>
      </c>
      <c r="N61" s="6">
        <f t="shared" si="0"/>
        <v>26.6</v>
      </c>
      <c r="O61" s="6">
        <f t="shared" si="1"/>
        <v>45.862068965517246</v>
      </c>
      <c r="P61" s="6">
        <v>3.1666666666666665</v>
      </c>
      <c r="Q61" s="6">
        <v>1.2011494252873565</v>
      </c>
      <c r="R61" s="18"/>
      <c r="S61" s="18"/>
    </row>
    <row r="62" spans="1:19" x14ac:dyDescent="0.25">
      <c r="A62" s="3"/>
      <c r="B62" s="3" t="s">
        <v>40</v>
      </c>
      <c r="C62" s="3">
        <v>100</v>
      </c>
      <c r="D62" s="3">
        <v>1118</v>
      </c>
      <c r="E62" s="6">
        <v>8.5</v>
      </c>
      <c r="F62" s="6">
        <v>8.5</v>
      </c>
      <c r="G62" s="4">
        <v>0.375</v>
      </c>
      <c r="H62" s="3" t="s">
        <v>4</v>
      </c>
      <c r="I62" s="3">
        <v>55</v>
      </c>
      <c r="J62" s="10">
        <v>35</v>
      </c>
      <c r="K62" s="10">
        <v>2</v>
      </c>
      <c r="L62" s="6">
        <v>8.4</v>
      </c>
      <c r="M62" s="6">
        <v>38.18181818181818</v>
      </c>
      <c r="N62" s="6">
        <f t="shared" si="0"/>
        <v>52</v>
      </c>
      <c r="O62" s="6">
        <f t="shared" si="1"/>
        <v>47.272727272727266</v>
      </c>
      <c r="P62" s="6">
        <v>6.1904761904761898</v>
      </c>
      <c r="Q62" s="6">
        <v>1.2380952380952379</v>
      </c>
      <c r="R62" s="18"/>
      <c r="S62" s="18"/>
    </row>
    <row r="63" spans="1:19" x14ac:dyDescent="0.25">
      <c r="A63" s="3" t="s">
        <v>99</v>
      </c>
      <c r="B63" s="3" t="s">
        <v>43</v>
      </c>
      <c r="C63" s="3">
        <v>250</v>
      </c>
      <c r="D63" s="3">
        <v>2770</v>
      </c>
      <c r="E63" s="6">
        <v>12</v>
      </c>
      <c r="F63" s="6">
        <v>12</v>
      </c>
      <c r="G63" s="4">
        <v>0.08</v>
      </c>
      <c r="H63" s="3" t="s">
        <v>44</v>
      </c>
      <c r="I63" s="3"/>
      <c r="J63" s="3">
        <v>35</v>
      </c>
      <c r="K63" s="3">
        <v>3</v>
      </c>
      <c r="L63" s="6">
        <v>10</v>
      </c>
      <c r="M63" s="6">
        <v>54</v>
      </c>
      <c r="N63" s="6">
        <f t="shared" si="0"/>
        <v>14</v>
      </c>
      <c r="O63" s="6">
        <f t="shared" si="1"/>
        <v>53</v>
      </c>
      <c r="P63" s="6">
        <v>1.4</v>
      </c>
      <c r="Q63" s="6">
        <v>0.98148148148148151</v>
      </c>
      <c r="R63" s="18"/>
      <c r="S63" s="18"/>
    </row>
    <row r="64" spans="1:19" x14ac:dyDescent="0.25">
      <c r="A64" s="3"/>
      <c r="B64" s="3" t="s">
        <v>43</v>
      </c>
      <c r="C64" s="3">
        <v>250</v>
      </c>
      <c r="D64" s="3">
        <v>2770</v>
      </c>
      <c r="E64" s="6">
        <v>12</v>
      </c>
      <c r="F64" s="6">
        <v>12</v>
      </c>
      <c r="G64" s="4">
        <v>0.16</v>
      </c>
      <c r="H64" s="3" t="s">
        <v>45</v>
      </c>
      <c r="I64" s="3"/>
      <c r="J64" s="3">
        <v>35</v>
      </c>
      <c r="K64" s="3">
        <v>3</v>
      </c>
      <c r="L64" s="6">
        <v>10</v>
      </c>
      <c r="M64" s="6">
        <v>54</v>
      </c>
      <c r="N64" s="6">
        <f t="shared" si="0"/>
        <v>29</v>
      </c>
      <c r="O64" s="6">
        <f t="shared" si="1"/>
        <v>54</v>
      </c>
      <c r="P64" s="6">
        <v>2.9</v>
      </c>
      <c r="Q64" s="6">
        <v>1</v>
      </c>
      <c r="R64" s="18"/>
      <c r="S64" s="18"/>
    </row>
    <row r="65" spans="1:19" x14ac:dyDescent="0.25">
      <c r="A65" s="3"/>
      <c r="B65" s="3" t="s">
        <v>43</v>
      </c>
      <c r="C65" s="3">
        <v>250</v>
      </c>
      <c r="D65" s="3">
        <v>2770</v>
      </c>
      <c r="E65" s="6">
        <v>12</v>
      </c>
      <c r="F65" s="6">
        <v>12</v>
      </c>
      <c r="G65" s="4">
        <v>0.24</v>
      </c>
      <c r="H65" s="3" t="s">
        <v>45</v>
      </c>
      <c r="I65" s="3"/>
      <c r="J65" s="3">
        <v>35</v>
      </c>
      <c r="K65" s="3">
        <v>3</v>
      </c>
      <c r="L65" s="6">
        <v>10</v>
      </c>
      <c r="M65" s="6">
        <v>54</v>
      </c>
      <c r="N65" s="6">
        <f t="shared" si="0"/>
        <v>50</v>
      </c>
      <c r="O65" s="6">
        <f t="shared" si="1"/>
        <v>50</v>
      </c>
      <c r="P65" s="6">
        <v>5</v>
      </c>
      <c r="Q65" s="6">
        <v>0.92592592592592593</v>
      </c>
      <c r="R65" s="18"/>
      <c r="S65" s="18"/>
    </row>
    <row r="66" spans="1:19" x14ac:dyDescent="0.25">
      <c r="A66" s="3"/>
      <c r="B66" s="3" t="s">
        <v>0</v>
      </c>
      <c r="C66" s="3">
        <v>100</v>
      </c>
      <c r="D66" s="3">
        <v>950</v>
      </c>
      <c r="E66" s="3"/>
      <c r="F66" s="11"/>
      <c r="G66" s="4">
        <v>0.08</v>
      </c>
      <c r="H66" s="3" t="s">
        <v>45</v>
      </c>
      <c r="I66" s="3"/>
      <c r="J66" s="3">
        <v>35</v>
      </c>
      <c r="K66" s="3">
        <v>3</v>
      </c>
      <c r="L66" s="6">
        <v>10</v>
      </c>
      <c r="M66" s="6">
        <v>54</v>
      </c>
      <c r="N66" s="6">
        <f t="shared" si="0"/>
        <v>12</v>
      </c>
      <c r="O66" s="6">
        <f t="shared" si="1"/>
        <v>67</v>
      </c>
      <c r="P66" s="6">
        <v>1.2</v>
      </c>
      <c r="Q66" s="6">
        <v>1.2407407407407407</v>
      </c>
      <c r="R66" s="18"/>
      <c r="S66" s="18"/>
    </row>
    <row r="67" spans="1:19" x14ac:dyDescent="0.25">
      <c r="A67" s="3"/>
      <c r="B67" s="3" t="s">
        <v>0</v>
      </c>
      <c r="C67" s="3">
        <v>100</v>
      </c>
      <c r="D67" s="3">
        <v>950</v>
      </c>
      <c r="E67" s="3"/>
      <c r="F67" s="11"/>
      <c r="G67" s="4">
        <v>0.16</v>
      </c>
      <c r="H67" s="3" t="s">
        <v>45</v>
      </c>
      <c r="I67" s="3"/>
      <c r="J67" s="3">
        <v>35</v>
      </c>
      <c r="K67" s="3">
        <v>3</v>
      </c>
      <c r="L67" s="6">
        <v>10</v>
      </c>
      <c r="M67" s="6">
        <v>54</v>
      </c>
      <c r="N67" s="6">
        <f t="shared" ref="N67:N130" si="2">L67*P67</f>
        <v>20</v>
      </c>
      <c r="O67" s="6">
        <f t="shared" ref="O67:O130" si="3">M67*Q67</f>
        <v>73</v>
      </c>
      <c r="P67" s="6">
        <v>2</v>
      </c>
      <c r="Q67" s="6">
        <v>1.3518518518518519</v>
      </c>
      <c r="R67" s="18"/>
      <c r="S67" s="18"/>
    </row>
    <row r="68" spans="1:19" x14ac:dyDescent="0.25">
      <c r="A68" s="3" t="s">
        <v>98</v>
      </c>
      <c r="B68" s="3" t="s">
        <v>43</v>
      </c>
      <c r="C68" s="3"/>
      <c r="D68" s="3">
        <v>2730</v>
      </c>
      <c r="E68" s="3">
        <v>19.899999999999999</v>
      </c>
      <c r="F68" s="3">
        <v>12</v>
      </c>
      <c r="G68" s="4">
        <v>0.1</v>
      </c>
      <c r="H68" s="3" t="s">
        <v>46</v>
      </c>
      <c r="I68" s="3"/>
      <c r="J68" s="3">
        <v>35</v>
      </c>
      <c r="K68" s="3">
        <v>7</v>
      </c>
      <c r="L68" s="6">
        <v>7.33</v>
      </c>
      <c r="M68" s="6">
        <v>34.904761904761905</v>
      </c>
      <c r="N68" s="6">
        <f t="shared" si="2"/>
        <v>12.01</v>
      </c>
      <c r="O68" s="6">
        <f t="shared" si="3"/>
        <v>52.217391304347821</v>
      </c>
      <c r="P68" s="6">
        <v>1.6384720327421556</v>
      </c>
      <c r="Q68" s="6">
        <v>1.495996203808055</v>
      </c>
      <c r="R68" s="18"/>
      <c r="S68" s="18"/>
    </row>
    <row r="69" spans="1:19" x14ac:dyDescent="0.25">
      <c r="A69" s="3"/>
      <c r="B69" s="3" t="s">
        <v>43</v>
      </c>
      <c r="C69" s="3"/>
      <c r="D69" s="3">
        <v>2730</v>
      </c>
      <c r="E69" s="3">
        <v>19.899999999999999</v>
      </c>
      <c r="F69" s="3">
        <v>12</v>
      </c>
      <c r="G69" s="4">
        <v>0.1</v>
      </c>
      <c r="H69" s="3" t="s">
        <v>47</v>
      </c>
      <c r="I69" s="3"/>
      <c r="J69" s="3">
        <v>35</v>
      </c>
      <c r="K69" s="3">
        <v>7</v>
      </c>
      <c r="L69" s="6">
        <v>9.42</v>
      </c>
      <c r="M69" s="6">
        <v>42.81818181818182</v>
      </c>
      <c r="N69" s="6">
        <f t="shared" si="2"/>
        <v>14.87</v>
      </c>
      <c r="O69" s="6">
        <f t="shared" si="3"/>
        <v>61.958333333333343</v>
      </c>
      <c r="P69" s="6">
        <v>1.578556263269639</v>
      </c>
      <c r="Q69" s="6">
        <v>1.4470099079971692</v>
      </c>
      <c r="R69" s="18"/>
      <c r="S69" s="18"/>
    </row>
    <row r="70" spans="1:19" x14ac:dyDescent="0.25">
      <c r="A70" s="3" t="s">
        <v>100</v>
      </c>
      <c r="B70" s="3" t="s">
        <v>39</v>
      </c>
      <c r="C70" s="3">
        <v>650</v>
      </c>
      <c r="D70" s="3">
        <v>1350</v>
      </c>
      <c r="E70" s="6">
        <v>6</v>
      </c>
      <c r="F70" s="6">
        <v>6</v>
      </c>
      <c r="G70" s="4">
        <v>0.08</v>
      </c>
      <c r="H70" s="3" t="s">
        <v>2</v>
      </c>
      <c r="I70" s="3">
        <v>55</v>
      </c>
      <c r="J70" s="3">
        <v>35</v>
      </c>
      <c r="K70" s="3">
        <v>3</v>
      </c>
      <c r="L70" s="6">
        <v>9</v>
      </c>
      <c r="M70" s="6">
        <v>34.5</v>
      </c>
      <c r="N70" s="6">
        <f t="shared" si="2"/>
        <v>7.9</v>
      </c>
      <c r="O70" s="6">
        <f t="shared" si="3"/>
        <v>38</v>
      </c>
      <c r="P70" s="6">
        <v>0.87777777777777777</v>
      </c>
      <c r="Q70" s="6">
        <v>1.1014492753623188</v>
      </c>
      <c r="R70" s="18"/>
      <c r="S70" s="18"/>
    </row>
    <row r="71" spans="1:19" x14ac:dyDescent="0.25">
      <c r="A71" s="3"/>
      <c r="B71" s="3" t="s">
        <v>39</v>
      </c>
      <c r="C71" s="3">
        <v>650</v>
      </c>
      <c r="D71" s="3">
        <v>1350</v>
      </c>
      <c r="E71" s="6">
        <v>6</v>
      </c>
      <c r="F71" s="6">
        <v>6</v>
      </c>
      <c r="G71" s="4">
        <v>0.15</v>
      </c>
      <c r="H71" s="3" t="s">
        <v>2</v>
      </c>
      <c r="I71" s="3">
        <v>55</v>
      </c>
      <c r="J71" s="3">
        <v>35</v>
      </c>
      <c r="K71" s="3">
        <v>3</v>
      </c>
      <c r="L71" s="6">
        <v>9</v>
      </c>
      <c r="M71" s="6">
        <v>34.5</v>
      </c>
      <c r="N71" s="6">
        <f t="shared" si="2"/>
        <v>8.8000000000000007</v>
      </c>
      <c r="O71" s="6">
        <f t="shared" si="3"/>
        <v>37.700000000000003</v>
      </c>
      <c r="P71" s="6">
        <v>0.97777777777777786</v>
      </c>
      <c r="Q71" s="6">
        <v>1.0927536231884059</v>
      </c>
      <c r="R71" s="18"/>
      <c r="S71" s="18"/>
    </row>
    <row r="72" spans="1:19" x14ac:dyDescent="0.25">
      <c r="A72" s="3"/>
      <c r="B72" s="3" t="s">
        <v>39</v>
      </c>
      <c r="C72" s="3">
        <v>650</v>
      </c>
      <c r="D72" s="3">
        <v>1350</v>
      </c>
      <c r="E72" s="6">
        <v>6</v>
      </c>
      <c r="F72" s="6">
        <v>6</v>
      </c>
      <c r="G72" s="4">
        <v>0.25</v>
      </c>
      <c r="H72" s="3" t="s">
        <v>4</v>
      </c>
      <c r="I72" s="3">
        <v>55</v>
      </c>
      <c r="J72" s="3">
        <v>35</v>
      </c>
      <c r="K72" s="3">
        <v>3</v>
      </c>
      <c r="L72" s="6">
        <v>9</v>
      </c>
      <c r="M72" s="6">
        <v>34.5</v>
      </c>
      <c r="N72" s="6">
        <f t="shared" si="2"/>
        <v>14.5</v>
      </c>
      <c r="O72" s="6">
        <f t="shared" si="3"/>
        <v>36</v>
      </c>
      <c r="P72" s="6">
        <v>1.6111111111111112</v>
      </c>
      <c r="Q72" s="6">
        <v>1.0434782608695652</v>
      </c>
      <c r="R72" s="18"/>
      <c r="S72" s="18"/>
    </row>
    <row r="73" spans="1:19" x14ac:dyDescent="0.25">
      <c r="A73" s="3"/>
      <c r="B73" s="3" t="s">
        <v>39</v>
      </c>
      <c r="C73" s="3">
        <v>650</v>
      </c>
      <c r="D73" s="3">
        <v>1350</v>
      </c>
      <c r="E73" s="6">
        <v>6</v>
      </c>
      <c r="F73" s="6">
        <v>6</v>
      </c>
      <c r="G73" s="4">
        <v>0.25</v>
      </c>
      <c r="H73" s="3" t="s">
        <v>4</v>
      </c>
      <c r="I73" s="3">
        <v>90</v>
      </c>
      <c r="J73" s="3">
        <v>35</v>
      </c>
      <c r="K73" s="3">
        <v>3</v>
      </c>
      <c r="L73" s="6">
        <v>9</v>
      </c>
      <c r="M73" s="6">
        <v>34.5</v>
      </c>
      <c r="N73" s="6">
        <f t="shared" si="2"/>
        <v>8.1999999999999993</v>
      </c>
      <c r="O73" s="6">
        <f t="shared" si="3"/>
        <v>32.5</v>
      </c>
      <c r="P73" s="6">
        <v>0.91111111111111098</v>
      </c>
      <c r="Q73" s="6">
        <v>0.94202898550724634</v>
      </c>
      <c r="R73" s="18"/>
      <c r="S73" s="18"/>
    </row>
    <row r="74" spans="1:19" x14ac:dyDescent="0.25">
      <c r="A74" s="3"/>
      <c r="B74" s="3" t="s">
        <v>39</v>
      </c>
      <c r="C74" s="3">
        <v>650</v>
      </c>
      <c r="D74" s="3">
        <v>1350</v>
      </c>
      <c r="E74" s="6">
        <v>6</v>
      </c>
      <c r="F74" s="6">
        <v>6</v>
      </c>
      <c r="G74" s="4">
        <v>0.25</v>
      </c>
      <c r="H74" s="3" t="s">
        <v>4</v>
      </c>
      <c r="I74" s="3">
        <v>90</v>
      </c>
      <c r="J74" s="3">
        <v>35</v>
      </c>
      <c r="K74" s="3">
        <v>3</v>
      </c>
      <c r="L74" s="6">
        <v>9</v>
      </c>
      <c r="M74" s="6">
        <v>34.5</v>
      </c>
      <c r="N74" s="6">
        <f t="shared" si="2"/>
        <v>8.6</v>
      </c>
      <c r="O74" s="6">
        <f t="shared" si="3"/>
        <v>34.6</v>
      </c>
      <c r="P74" s="6">
        <v>0.95555555555555549</v>
      </c>
      <c r="Q74" s="6">
        <v>1.0028985507246377</v>
      </c>
      <c r="R74" s="18"/>
      <c r="S74" s="18"/>
    </row>
    <row r="75" spans="1:19" x14ac:dyDescent="0.25">
      <c r="A75" s="3" t="s">
        <v>101</v>
      </c>
      <c r="B75" s="3" t="s">
        <v>39</v>
      </c>
      <c r="C75" s="3">
        <v>1000</v>
      </c>
      <c r="D75" s="3">
        <v>1475</v>
      </c>
      <c r="E75" s="3">
        <v>6</v>
      </c>
      <c r="F75" s="3">
        <v>6</v>
      </c>
      <c r="G75" s="4">
        <v>0.15</v>
      </c>
      <c r="H75" s="3" t="s">
        <v>42</v>
      </c>
      <c r="I75" s="3">
        <v>75</v>
      </c>
      <c r="J75" s="3">
        <v>35</v>
      </c>
      <c r="K75" s="3">
        <v>3</v>
      </c>
      <c r="L75" s="6">
        <v>5.12</v>
      </c>
      <c r="M75" s="6">
        <v>24.2</v>
      </c>
      <c r="N75" s="6">
        <f t="shared" si="2"/>
        <v>5.2</v>
      </c>
      <c r="O75" s="6">
        <f t="shared" si="3"/>
        <v>24.3</v>
      </c>
      <c r="P75" s="6">
        <v>1.015625</v>
      </c>
      <c r="Q75" s="6">
        <v>1.0041322314049588</v>
      </c>
      <c r="R75" s="18"/>
      <c r="S75" s="18"/>
    </row>
    <row r="76" spans="1:19" x14ac:dyDescent="0.25">
      <c r="A76" s="3"/>
      <c r="B76" s="3" t="s">
        <v>39</v>
      </c>
      <c r="C76" s="3">
        <v>1000</v>
      </c>
      <c r="D76" s="3">
        <v>1475</v>
      </c>
      <c r="E76" s="3">
        <v>6</v>
      </c>
      <c r="F76" s="3">
        <v>6</v>
      </c>
      <c r="G76" s="4">
        <v>0.2</v>
      </c>
      <c r="H76" s="3" t="s">
        <v>42</v>
      </c>
      <c r="I76" s="3">
        <v>75</v>
      </c>
      <c r="J76" s="3">
        <v>35</v>
      </c>
      <c r="K76" s="3">
        <v>3</v>
      </c>
      <c r="L76" s="6">
        <v>5.12</v>
      </c>
      <c r="M76" s="6">
        <v>24.2</v>
      </c>
      <c r="N76" s="6">
        <f t="shared" si="2"/>
        <v>5.15</v>
      </c>
      <c r="O76" s="6">
        <f t="shared" si="3"/>
        <v>26.5</v>
      </c>
      <c r="P76" s="6">
        <v>1.005859375</v>
      </c>
      <c r="Q76" s="6">
        <v>1.0950413223140496</v>
      </c>
      <c r="R76" s="18"/>
      <c r="S76" s="18"/>
    </row>
    <row r="77" spans="1:19" x14ac:dyDescent="0.25">
      <c r="A77" s="3"/>
      <c r="B77" s="3" t="s">
        <v>39</v>
      </c>
      <c r="C77" s="3">
        <v>1000</v>
      </c>
      <c r="D77" s="3">
        <v>1475</v>
      </c>
      <c r="E77" s="3">
        <v>6</v>
      </c>
      <c r="F77" s="3">
        <v>6</v>
      </c>
      <c r="G77" s="4">
        <v>0.25</v>
      </c>
      <c r="H77" s="3" t="s">
        <v>42</v>
      </c>
      <c r="I77" s="3">
        <v>75</v>
      </c>
      <c r="J77" s="3">
        <v>35</v>
      </c>
      <c r="K77" s="3">
        <v>3</v>
      </c>
      <c r="L77" s="6">
        <v>5.12</v>
      </c>
      <c r="M77" s="6">
        <v>24.2</v>
      </c>
      <c r="N77" s="6">
        <f t="shared" si="2"/>
        <v>5.5</v>
      </c>
      <c r="O77" s="6">
        <f t="shared" si="3"/>
        <v>28.200000000000003</v>
      </c>
      <c r="P77" s="6">
        <v>1.07421875</v>
      </c>
      <c r="Q77" s="6">
        <v>1.1652892561983472</v>
      </c>
      <c r="R77" s="18"/>
      <c r="S77" s="18"/>
    </row>
    <row r="78" spans="1:19" x14ac:dyDescent="0.25">
      <c r="A78" s="3"/>
      <c r="B78" s="3" t="s">
        <v>48</v>
      </c>
      <c r="C78" s="3">
        <v>1000</v>
      </c>
      <c r="D78" s="3">
        <v>519</v>
      </c>
      <c r="E78" s="3">
        <v>19.899999999999999</v>
      </c>
      <c r="F78" s="3">
        <v>12</v>
      </c>
      <c r="G78" s="4">
        <v>0.08</v>
      </c>
      <c r="H78" s="3" t="s">
        <v>42</v>
      </c>
      <c r="I78" s="3">
        <v>75</v>
      </c>
      <c r="J78" s="3">
        <v>35</v>
      </c>
      <c r="K78" s="3">
        <v>3</v>
      </c>
      <c r="L78" s="6">
        <v>5.12</v>
      </c>
      <c r="M78" s="6">
        <v>24.2</v>
      </c>
      <c r="N78" s="6">
        <f t="shared" si="2"/>
        <v>5.5</v>
      </c>
      <c r="O78" s="6">
        <f t="shared" si="3"/>
        <v>23.74</v>
      </c>
      <c r="P78" s="6">
        <v>1.07421875</v>
      </c>
      <c r="Q78" s="6">
        <v>0.9809917355371901</v>
      </c>
      <c r="R78" s="18"/>
      <c r="S78" s="18"/>
    </row>
    <row r="79" spans="1:19" x14ac:dyDescent="0.25">
      <c r="A79" s="3"/>
      <c r="B79" s="3" t="s">
        <v>48</v>
      </c>
      <c r="C79" s="3">
        <v>1000</v>
      </c>
      <c r="D79" s="3">
        <v>519</v>
      </c>
      <c r="E79" s="3">
        <v>19.899999999999999</v>
      </c>
      <c r="F79" s="3">
        <v>12</v>
      </c>
      <c r="G79" s="4">
        <v>0.15</v>
      </c>
      <c r="H79" s="3" t="s">
        <v>42</v>
      </c>
      <c r="I79" s="3">
        <v>75</v>
      </c>
      <c r="J79" s="3">
        <v>35</v>
      </c>
      <c r="K79" s="3">
        <v>3</v>
      </c>
      <c r="L79" s="6">
        <v>5.12</v>
      </c>
      <c r="M79" s="6">
        <v>24.2</v>
      </c>
      <c r="N79" s="6">
        <f t="shared" si="2"/>
        <v>7.18</v>
      </c>
      <c r="O79" s="6">
        <f t="shared" si="3"/>
        <v>25.000000000000004</v>
      </c>
      <c r="P79" s="6">
        <v>1.40234375</v>
      </c>
      <c r="Q79" s="6">
        <v>1.0330578512396695</v>
      </c>
      <c r="R79" s="18"/>
      <c r="S79" s="18"/>
    </row>
    <row r="80" spans="1:19" x14ac:dyDescent="0.25">
      <c r="A80" s="3"/>
      <c r="B80" s="3" t="s">
        <v>39</v>
      </c>
      <c r="C80" s="3">
        <v>1000</v>
      </c>
      <c r="D80" s="3">
        <v>1475</v>
      </c>
      <c r="E80" s="3">
        <v>6</v>
      </c>
      <c r="F80" s="3">
        <v>6</v>
      </c>
      <c r="G80" s="4">
        <v>0.15</v>
      </c>
      <c r="H80" s="3" t="s">
        <v>5</v>
      </c>
      <c r="I80" s="3">
        <v>75</v>
      </c>
      <c r="J80" s="3">
        <v>35</v>
      </c>
      <c r="K80" s="3">
        <v>3</v>
      </c>
      <c r="L80" s="6">
        <v>9</v>
      </c>
      <c r="M80" s="6">
        <v>38</v>
      </c>
      <c r="N80" s="6">
        <f t="shared" si="2"/>
        <v>8.4499999999999993</v>
      </c>
      <c r="O80" s="6">
        <f t="shared" si="3"/>
        <v>38.5</v>
      </c>
      <c r="P80" s="6">
        <v>0.93888888888888877</v>
      </c>
      <c r="Q80" s="6">
        <v>1.013157894736842</v>
      </c>
      <c r="R80" s="18"/>
      <c r="S80" s="18"/>
    </row>
    <row r="81" spans="1:19" x14ac:dyDescent="0.25">
      <c r="A81" s="3"/>
      <c r="B81" s="3" t="s">
        <v>39</v>
      </c>
      <c r="C81" s="3">
        <v>1000</v>
      </c>
      <c r="D81" s="3">
        <v>1475</v>
      </c>
      <c r="E81" s="3">
        <v>6</v>
      </c>
      <c r="F81" s="3">
        <v>6</v>
      </c>
      <c r="G81" s="4">
        <v>0.2</v>
      </c>
      <c r="H81" s="3" t="s">
        <v>5</v>
      </c>
      <c r="I81" s="3">
        <v>75</v>
      </c>
      <c r="J81" s="3">
        <v>35</v>
      </c>
      <c r="K81" s="3">
        <v>3</v>
      </c>
      <c r="L81" s="6">
        <v>9</v>
      </c>
      <c r="M81" s="6">
        <v>38</v>
      </c>
      <c r="N81" s="6">
        <f t="shared" si="2"/>
        <v>8.5139999999999993</v>
      </c>
      <c r="O81" s="6">
        <f t="shared" si="3"/>
        <v>44.2</v>
      </c>
      <c r="P81" s="6">
        <v>0.94599999999999995</v>
      </c>
      <c r="Q81" s="6">
        <v>1.1631578947368422</v>
      </c>
      <c r="R81" s="18"/>
      <c r="S81" s="18"/>
    </row>
    <row r="82" spans="1:19" x14ac:dyDescent="0.25">
      <c r="A82" s="3"/>
      <c r="B82" s="3" t="s">
        <v>39</v>
      </c>
      <c r="C82" s="3">
        <v>1000</v>
      </c>
      <c r="D82" s="3">
        <v>1475</v>
      </c>
      <c r="E82" s="3">
        <v>6</v>
      </c>
      <c r="F82" s="3">
        <v>6</v>
      </c>
      <c r="G82" s="4">
        <v>0.25</v>
      </c>
      <c r="H82" s="3" t="s">
        <v>5</v>
      </c>
      <c r="I82" s="3">
        <v>75</v>
      </c>
      <c r="J82" s="3">
        <v>35</v>
      </c>
      <c r="K82" s="3">
        <v>3</v>
      </c>
      <c r="L82" s="6">
        <v>9</v>
      </c>
      <c r="M82" s="6">
        <v>38</v>
      </c>
      <c r="N82" s="6">
        <f t="shared" si="2"/>
        <v>8.23</v>
      </c>
      <c r="O82" s="6">
        <f t="shared" si="3"/>
        <v>35.85</v>
      </c>
      <c r="P82" s="6">
        <v>0.9144444444444445</v>
      </c>
      <c r="Q82" s="6">
        <v>0.94342105263157894</v>
      </c>
      <c r="R82" s="18"/>
      <c r="S82" s="18"/>
    </row>
    <row r="83" spans="1:19" x14ac:dyDescent="0.25">
      <c r="A83" s="3"/>
      <c r="B83" s="3" t="s">
        <v>48</v>
      </c>
      <c r="C83" s="3">
        <v>1000</v>
      </c>
      <c r="D83" s="3">
        <v>519</v>
      </c>
      <c r="E83" s="3">
        <v>19.899999999999999</v>
      </c>
      <c r="F83" s="3">
        <v>12</v>
      </c>
      <c r="G83" s="4">
        <v>0.08</v>
      </c>
      <c r="H83" s="3" t="s">
        <v>5</v>
      </c>
      <c r="I83" s="3">
        <v>75</v>
      </c>
      <c r="J83" s="3">
        <v>35</v>
      </c>
      <c r="K83" s="3">
        <v>3</v>
      </c>
      <c r="L83" s="6">
        <v>9</v>
      </c>
      <c r="M83" s="6">
        <v>38</v>
      </c>
      <c r="N83" s="6">
        <f t="shared" si="2"/>
        <v>10.199999999999999</v>
      </c>
      <c r="O83" s="6">
        <f t="shared" si="3"/>
        <v>34.92</v>
      </c>
      <c r="P83" s="6">
        <v>1.1333333333333333</v>
      </c>
      <c r="Q83" s="6">
        <v>0.91894736842105262</v>
      </c>
      <c r="R83" s="18"/>
      <c r="S83" s="18"/>
    </row>
    <row r="84" spans="1:19" x14ac:dyDescent="0.25">
      <c r="A84" s="3"/>
      <c r="B84" s="3" t="s">
        <v>48</v>
      </c>
      <c r="C84" s="3">
        <v>1000</v>
      </c>
      <c r="D84" s="3">
        <v>519</v>
      </c>
      <c r="E84" s="3">
        <v>19.899999999999999</v>
      </c>
      <c r="F84" s="3">
        <v>12</v>
      </c>
      <c r="G84" s="4">
        <v>0.15</v>
      </c>
      <c r="H84" s="3" t="s">
        <v>5</v>
      </c>
      <c r="I84" s="3">
        <v>75</v>
      </c>
      <c r="J84" s="3">
        <v>35</v>
      </c>
      <c r="K84" s="3">
        <v>3</v>
      </c>
      <c r="L84" s="6">
        <v>9</v>
      </c>
      <c r="M84" s="6">
        <v>38</v>
      </c>
      <c r="N84" s="6">
        <f t="shared" si="2"/>
        <v>9.0500000000000007</v>
      </c>
      <c r="O84" s="6">
        <f t="shared" si="3"/>
        <v>36.200000000000003</v>
      </c>
      <c r="P84" s="6">
        <v>1.0055555555555555</v>
      </c>
      <c r="Q84" s="6">
        <v>0.9526315789473685</v>
      </c>
      <c r="R84" s="18"/>
      <c r="S84" s="18"/>
    </row>
    <row r="85" spans="1:19" x14ac:dyDescent="0.25">
      <c r="A85" s="3" t="s">
        <v>102</v>
      </c>
      <c r="B85" s="3" t="s">
        <v>49</v>
      </c>
      <c r="C85" s="3">
        <v>794</v>
      </c>
      <c r="D85" s="3">
        <v>100</v>
      </c>
      <c r="E85" s="3">
        <v>6</v>
      </c>
      <c r="F85" s="3">
        <v>6</v>
      </c>
      <c r="G85" s="4">
        <v>0.04</v>
      </c>
      <c r="H85" s="3" t="s">
        <v>42</v>
      </c>
      <c r="I85" s="3"/>
      <c r="J85" s="3">
        <v>35</v>
      </c>
      <c r="K85" s="3">
        <v>0.27</v>
      </c>
      <c r="L85" s="6">
        <v>5.4</v>
      </c>
      <c r="M85" s="6">
        <v>28.421052631578949</v>
      </c>
      <c r="N85" s="6">
        <f t="shared" si="2"/>
        <v>4.7</v>
      </c>
      <c r="O85" s="6">
        <f t="shared" si="3"/>
        <v>27.647058823529409</v>
      </c>
      <c r="P85" s="6">
        <v>0.87037037037037035</v>
      </c>
      <c r="Q85" s="6">
        <v>0.97276688453159033</v>
      </c>
      <c r="R85" s="18"/>
      <c r="S85" s="18"/>
    </row>
    <row r="86" spans="1:19" x14ac:dyDescent="0.25">
      <c r="A86" s="3"/>
      <c r="B86" s="3" t="s">
        <v>49</v>
      </c>
      <c r="C86" s="3">
        <v>1040</v>
      </c>
      <c r="D86" s="3">
        <v>100</v>
      </c>
      <c r="E86" s="3">
        <v>6</v>
      </c>
      <c r="F86" s="3">
        <v>6</v>
      </c>
      <c r="G86" s="4">
        <v>0.08</v>
      </c>
      <c r="H86" s="3" t="s">
        <v>42</v>
      </c>
      <c r="I86" s="3"/>
      <c r="J86" s="3">
        <v>35</v>
      </c>
      <c r="K86" s="3">
        <v>0.27</v>
      </c>
      <c r="L86" s="6">
        <v>5.4</v>
      </c>
      <c r="M86" s="6">
        <v>28.421052631578949</v>
      </c>
      <c r="N86" s="6">
        <f t="shared" si="2"/>
        <v>4.7</v>
      </c>
      <c r="O86" s="6">
        <f t="shared" si="3"/>
        <v>23.5</v>
      </c>
      <c r="P86" s="6">
        <v>0.87037037037037035</v>
      </c>
      <c r="Q86" s="6">
        <v>0.82685185185185184</v>
      </c>
      <c r="R86" s="18"/>
      <c r="S86" s="18"/>
    </row>
    <row r="87" spans="1:19" x14ac:dyDescent="0.25">
      <c r="A87" s="3"/>
      <c r="B87" s="3" t="s">
        <v>49</v>
      </c>
      <c r="C87" s="3">
        <v>1364</v>
      </c>
      <c r="D87" s="3">
        <v>100</v>
      </c>
      <c r="E87" s="3">
        <v>6</v>
      </c>
      <c r="F87" s="3">
        <v>6</v>
      </c>
      <c r="G87" s="4">
        <v>0.08</v>
      </c>
      <c r="H87" s="3" t="s">
        <v>42</v>
      </c>
      <c r="I87" s="3"/>
      <c r="J87" s="3">
        <v>35</v>
      </c>
      <c r="K87" s="3">
        <v>0.27</v>
      </c>
      <c r="L87" s="6">
        <v>5.4</v>
      </c>
      <c r="M87" s="6">
        <v>28.421052631578949</v>
      </c>
      <c r="N87" s="6">
        <f t="shared" si="2"/>
        <v>5.3</v>
      </c>
      <c r="O87" s="6">
        <f t="shared" si="3"/>
        <v>31.17647058823529</v>
      </c>
      <c r="P87" s="6">
        <v>0.9814814814814814</v>
      </c>
      <c r="Q87" s="6">
        <v>1.0969498910675379</v>
      </c>
      <c r="R87" s="18"/>
      <c r="S87" s="18"/>
    </row>
    <row r="88" spans="1:19" x14ac:dyDescent="0.25">
      <c r="A88" s="3"/>
      <c r="B88" s="3" t="s">
        <v>49</v>
      </c>
      <c r="C88" s="3">
        <v>1016</v>
      </c>
      <c r="D88" s="3">
        <v>100</v>
      </c>
      <c r="E88" s="3">
        <v>6</v>
      </c>
      <c r="F88" s="3">
        <v>6</v>
      </c>
      <c r="G88" s="4">
        <v>0.08</v>
      </c>
      <c r="H88" s="3" t="s">
        <v>42</v>
      </c>
      <c r="I88" s="3"/>
      <c r="J88" s="3">
        <v>35</v>
      </c>
      <c r="K88" s="3">
        <v>0.27</v>
      </c>
      <c r="L88" s="6">
        <v>5.4</v>
      </c>
      <c r="M88" s="6">
        <v>28.421052631578949</v>
      </c>
      <c r="N88" s="6">
        <f t="shared" si="2"/>
        <v>6.1</v>
      </c>
      <c r="O88" s="6">
        <f t="shared" si="3"/>
        <v>26.521739130434781</v>
      </c>
      <c r="P88" s="6">
        <v>1.1296296296296295</v>
      </c>
      <c r="Q88" s="6">
        <v>0.93317230273752005</v>
      </c>
      <c r="R88" s="18"/>
      <c r="S88" s="18"/>
    </row>
    <row r="89" spans="1:19" x14ac:dyDescent="0.25">
      <c r="A89" s="3" t="s">
        <v>103</v>
      </c>
      <c r="B89" s="3" t="s">
        <v>40</v>
      </c>
      <c r="C89" s="3">
        <v>200</v>
      </c>
      <c r="D89" s="3">
        <v>1200</v>
      </c>
      <c r="E89" s="3">
        <v>8.5</v>
      </c>
      <c r="F89" s="3">
        <v>8.5</v>
      </c>
      <c r="G89" s="4">
        <v>0.1</v>
      </c>
      <c r="H89" s="3" t="s">
        <v>2</v>
      </c>
      <c r="I89" s="3">
        <v>55</v>
      </c>
      <c r="J89" s="3">
        <v>35</v>
      </c>
      <c r="K89" s="3">
        <v>5</v>
      </c>
      <c r="L89" s="6">
        <v>8.3000000000000007</v>
      </c>
      <c r="M89" s="6">
        <v>23.380281690140848</v>
      </c>
      <c r="N89" s="6">
        <f t="shared" si="2"/>
        <v>13</v>
      </c>
      <c r="O89" s="6">
        <f t="shared" si="3"/>
        <v>35.135135135135137</v>
      </c>
      <c r="P89" s="6">
        <v>1.5662650602409638</v>
      </c>
      <c r="Q89" s="6">
        <v>1.5027678280690329</v>
      </c>
      <c r="R89" s="18"/>
      <c r="S89" s="18"/>
    </row>
    <row r="90" spans="1:19" x14ac:dyDescent="0.25">
      <c r="A90" s="3"/>
      <c r="B90" s="3" t="s">
        <v>40</v>
      </c>
      <c r="C90" s="3">
        <v>200</v>
      </c>
      <c r="D90" s="3">
        <v>1200</v>
      </c>
      <c r="E90" s="3">
        <v>8.5</v>
      </c>
      <c r="F90" s="3">
        <v>8.5</v>
      </c>
      <c r="G90" s="4">
        <v>0.2</v>
      </c>
      <c r="H90" s="3" t="s">
        <v>2</v>
      </c>
      <c r="I90" s="3">
        <v>55</v>
      </c>
      <c r="J90" s="3">
        <v>35</v>
      </c>
      <c r="K90" s="3">
        <v>5</v>
      </c>
      <c r="L90" s="6">
        <v>8.3000000000000007</v>
      </c>
      <c r="M90" s="6">
        <v>23.380281690140848</v>
      </c>
      <c r="N90" s="6">
        <f t="shared" si="2"/>
        <v>17</v>
      </c>
      <c r="O90" s="6">
        <f t="shared" si="3"/>
        <v>45.333333333333336</v>
      </c>
      <c r="P90" s="6">
        <v>2.0481927710843371</v>
      </c>
      <c r="Q90" s="6">
        <v>1.9389558232931725</v>
      </c>
      <c r="R90" s="18"/>
      <c r="S90" s="18"/>
    </row>
    <row r="91" spans="1:19" x14ac:dyDescent="0.25">
      <c r="A91" s="3"/>
      <c r="B91" s="3" t="s">
        <v>40</v>
      </c>
      <c r="C91" s="3">
        <v>200</v>
      </c>
      <c r="D91" s="3">
        <v>1200</v>
      </c>
      <c r="E91" s="3">
        <v>8.5</v>
      </c>
      <c r="F91" s="3">
        <v>8.5</v>
      </c>
      <c r="G91" s="4">
        <v>0.3</v>
      </c>
      <c r="H91" s="3" t="s">
        <v>4</v>
      </c>
      <c r="I91" s="3">
        <v>55</v>
      </c>
      <c r="J91" s="3">
        <v>35</v>
      </c>
      <c r="K91" s="3">
        <v>5</v>
      </c>
      <c r="L91" s="6">
        <v>8.3000000000000007</v>
      </c>
      <c r="M91" s="6">
        <v>23.380281690140848</v>
      </c>
      <c r="N91" s="6">
        <f t="shared" si="2"/>
        <v>20.5</v>
      </c>
      <c r="O91" s="6">
        <f t="shared" si="3"/>
        <v>53.246753246753244</v>
      </c>
      <c r="P91" s="6">
        <v>2.4698795180722888</v>
      </c>
      <c r="Q91" s="6">
        <v>2.2774213738069156</v>
      </c>
      <c r="R91" s="18"/>
      <c r="S91" s="18"/>
    </row>
    <row r="92" spans="1:19" x14ac:dyDescent="0.25">
      <c r="A92" s="3"/>
      <c r="B92" s="3" t="s">
        <v>29</v>
      </c>
      <c r="C92" s="3">
        <v>300</v>
      </c>
      <c r="D92" s="3">
        <v>1550</v>
      </c>
      <c r="E92" s="3">
        <v>1.1599999999999999</v>
      </c>
      <c r="F92" s="3">
        <v>3.4</v>
      </c>
      <c r="G92" s="4">
        <v>0.1</v>
      </c>
      <c r="H92" s="3" t="s">
        <v>4</v>
      </c>
      <c r="I92" s="3">
        <v>55</v>
      </c>
      <c r="J92" s="3">
        <v>35</v>
      </c>
      <c r="K92" s="3">
        <v>5</v>
      </c>
      <c r="L92" s="6">
        <v>8.3000000000000007</v>
      </c>
      <c r="M92" s="6">
        <v>23.380281690140848</v>
      </c>
      <c r="N92" s="6">
        <f t="shared" si="2"/>
        <v>16</v>
      </c>
      <c r="O92" s="6">
        <f t="shared" si="3"/>
        <v>45.977011494252878</v>
      </c>
      <c r="P92" s="6">
        <v>1.9277108433734937</v>
      </c>
      <c r="Q92" s="6">
        <v>1.9664866361999722</v>
      </c>
      <c r="R92" s="18"/>
      <c r="S92" s="18"/>
    </row>
    <row r="93" spans="1:19" x14ac:dyDescent="0.25">
      <c r="A93" s="3"/>
      <c r="B93" s="3" t="s">
        <v>29</v>
      </c>
      <c r="C93" s="3">
        <v>300</v>
      </c>
      <c r="D93" s="3">
        <v>1550</v>
      </c>
      <c r="E93" s="3">
        <v>1.1599999999999999</v>
      </c>
      <c r="F93" s="3">
        <v>3.4</v>
      </c>
      <c r="G93" s="4">
        <v>0.2</v>
      </c>
      <c r="H93" s="3" t="s">
        <v>4</v>
      </c>
      <c r="I93" s="3">
        <v>55</v>
      </c>
      <c r="J93" s="3">
        <v>35</v>
      </c>
      <c r="K93" s="3">
        <v>5</v>
      </c>
      <c r="L93" s="6">
        <v>8.3000000000000007</v>
      </c>
      <c r="M93" s="6">
        <v>23.380281690140848</v>
      </c>
      <c r="N93" s="6">
        <f t="shared" si="2"/>
        <v>17.8</v>
      </c>
      <c r="O93" s="6">
        <f t="shared" si="3"/>
        <v>42.891566265060241</v>
      </c>
      <c r="P93" s="6">
        <v>2.1445783132530121</v>
      </c>
      <c r="Q93" s="6">
        <v>1.8345187980839017</v>
      </c>
      <c r="R93" s="18"/>
      <c r="S93" s="18"/>
    </row>
    <row r="94" spans="1:19" x14ac:dyDescent="0.25">
      <c r="A94" s="3"/>
      <c r="B94" s="3" t="s">
        <v>29</v>
      </c>
      <c r="C94" s="3">
        <v>300</v>
      </c>
      <c r="D94" s="3">
        <v>1550</v>
      </c>
      <c r="E94" s="3">
        <v>1.1599999999999999</v>
      </c>
      <c r="F94" s="3">
        <v>3.4</v>
      </c>
      <c r="G94" s="4">
        <v>0.3</v>
      </c>
      <c r="H94" s="3" t="s">
        <v>4</v>
      </c>
      <c r="I94" s="3">
        <v>55</v>
      </c>
      <c r="J94" s="3">
        <v>35</v>
      </c>
      <c r="K94" s="3">
        <v>5</v>
      </c>
      <c r="L94" s="6">
        <v>8.3000000000000007</v>
      </c>
      <c r="M94" s="6">
        <v>23.380281690140848</v>
      </c>
      <c r="N94" s="6">
        <f t="shared" si="2"/>
        <v>22.1</v>
      </c>
      <c r="O94" s="6">
        <f t="shared" si="3"/>
        <v>46.041666666666671</v>
      </c>
      <c r="P94" s="6">
        <v>2.6626506024096384</v>
      </c>
      <c r="Q94" s="6">
        <v>1.9692520080321285</v>
      </c>
      <c r="R94" s="18"/>
      <c r="S94" s="18"/>
    </row>
    <row r="95" spans="1:19" x14ac:dyDescent="0.25">
      <c r="A95" s="3"/>
      <c r="B95" s="3" t="s">
        <v>0</v>
      </c>
      <c r="C95" s="3">
        <v>10000</v>
      </c>
      <c r="D95" s="3">
        <v>1600</v>
      </c>
      <c r="E95" s="3">
        <v>12</v>
      </c>
      <c r="F95" s="3">
        <v>3.4</v>
      </c>
      <c r="G95" s="4">
        <v>0.1</v>
      </c>
      <c r="H95" s="3" t="s">
        <v>4</v>
      </c>
      <c r="I95" s="3">
        <v>55</v>
      </c>
      <c r="J95" s="3">
        <v>35</v>
      </c>
      <c r="K95" s="3">
        <v>5</v>
      </c>
      <c r="L95" s="6">
        <v>8.3000000000000007</v>
      </c>
      <c r="M95" s="6">
        <v>23.380281690140848</v>
      </c>
      <c r="N95" s="6">
        <f t="shared" si="2"/>
        <v>11.8</v>
      </c>
      <c r="O95" s="6">
        <f t="shared" si="3"/>
        <v>47.20000000000001</v>
      </c>
      <c r="P95" s="6">
        <v>1.4216867469879517</v>
      </c>
      <c r="Q95" s="6">
        <v>2.0187951807228917</v>
      </c>
      <c r="R95" s="18"/>
      <c r="S95" s="18"/>
    </row>
    <row r="96" spans="1:19" x14ac:dyDescent="0.25">
      <c r="A96" s="3"/>
      <c r="B96" s="3" t="s">
        <v>0</v>
      </c>
      <c r="C96" s="3">
        <v>10000</v>
      </c>
      <c r="D96" s="3">
        <v>1600</v>
      </c>
      <c r="E96" s="3">
        <v>12</v>
      </c>
      <c r="F96" s="3">
        <v>3.4</v>
      </c>
      <c r="G96" s="4">
        <v>0.2</v>
      </c>
      <c r="H96" s="3" t="s">
        <v>4</v>
      </c>
      <c r="I96" s="3">
        <v>55</v>
      </c>
      <c r="J96" s="3">
        <v>35</v>
      </c>
      <c r="K96" s="3">
        <v>5</v>
      </c>
      <c r="L96" s="6">
        <v>8.3000000000000007</v>
      </c>
      <c r="M96" s="6">
        <v>23.380281690140848</v>
      </c>
      <c r="N96" s="6">
        <f t="shared" si="2"/>
        <v>14.7</v>
      </c>
      <c r="O96" s="6">
        <f t="shared" si="3"/>
        <v>55.471698113207545</v>
      </c>
      <c r="P96" s="6">
        <v>1.7710843373493974</v>
      </c>
      <c r="Q96" s="6">
        <v>2.372584678335985</v>
      </c>
      <c r="R96" s="18"/>
      <c r="S96" s="18"/>
    </row>
    <row r="97" spans="1:19" x14ac:dyDescent="0.25">
      <c r="A97" s="3"/>
      <c r="B97" s="3" t="s">
        <v>0</v>
      </c>
      <c r="C97" s="3">
        <v>10000</v>
      </c>
      <c r="D97" s="3">
        <v>1600</v>
      </c>
      <c r="E97" s="3">
        <v>12</v>
      </c>
      <c r="F97" s="3">
        <v>3.4</v>
      </c>
      <c r="G97" s="4">
        <v>0.3</v>
      </c>
      <c r="H97" s="3" t="s">
        <v>4</v>
      </c>
      <c r="I97" s="3">
        <v>55</v>
      </c>
      <c r="J97" s="3">
        <v>35</v>
      </c>
      <c r="K97" s="3">
        <v>5</v>
      </c>
      <c r="L97" s="6">
        <v>8.3000000000000007</v>
      </c>
      <c r="M97" s="6">
        <v>23.380281690140848</v>
      </c>
      <c r="N97" s="6">
        <f t="shared" si="2"/>
        <v>13.9</v>
      </c>
      <c r="O97" s="6">
        <f t="shared" si="3"/>
        <v>49.642857142857139</v>
      </c>
      <c r="P97" s="6">
        <v>1.6746987951807228</v>
      </c>
      <c r="Q97" s="6">
        <v>2.1232788296041303</v>
      </c>
      <c r="R97" s="18"/>
      <c r="S97" s="18"/>
    </row>
    <row r="98" spans="1:19" x14ac:dyDescent="0.25">
      <c r="A98" s="3" t="s">
        <v>104</v>
      </c>
      <c r="B98" s="3" t="s">
        <v>50</v>
      </c>
      <c r="C98" s="3">
        <v>1750</v>
      </c>
      <c r="D98" s="3">
        <v>1040</v>
      </c>
      <c r="E98" s="3">
        <v>10.7</v>
      </c>
      <c r="F98" s="6">
        <v>5.5</v>
      </c>
      <c r="G98" s="4">
        <v>0.05</v>
      </c>
      <c r="H98" s="3" t="s">
        <v>51</v>
      </c>
      <c r="I98" s="3"/>
      <c r="J98" s="3">
        <v>35</v>
      </c>
      <c r="K98" s="3">
        <v>9</v>
      </c>
      <c r="L98" s="6">
        <v>4</v>
      </c>
      <c r="M98" s="6">
        <v>30</v>
      </c>
      <c r="N98" s="6">
        <f t="shared" si="2"/>
        <v>5</v>
      </c>
      <c r="O98" s="6">
        <f t="shared" si="3"/>
        <v>33</v>
      </c>
      <c r="P98" s="6">
        <v>1.25</v>
      </c>
      <c r="Q98" s="6">
        <v>1.1000000000000001</v>
      </c>
      <c r="R98" s="18"/>
      <c r="S98" s="18"/>
    </row>
    <row r="99" spans="1:19" x14ac:dyDescent="0.25">
      <c r="A99" s="3"/>
      <c r="B99" s="3" t="s">
        <v>50</v>
      </c>
      <c r="C99" s="3">
        <v>1750</v>
      </c>
      <c r="D99" s="3">
        <v>1040</v>
      </c>
      <c r="E99" s="3">
        <v>10.7</v>
      </c>
      <c r="F99" s="6">
        <v>5.5</v>
      </c>
      <c r="G99" s="4">
        <v>0.1</v>
      </c>
      <c r="H99" s="3" t="s">
        <v>51</v>
      </c>
      <c r="I99" s="3"/>
      <c r="J99" s="3">
        <v>35</v>
      </c>
      <c r="K99" s="3">
        <v>9</v>
      </c>
      <c r="L99" s="6">
        <v>4</v>
      </c>
      <c r="M99" s="6">
        <v>30</v>
      </c>
      <c r="N99" s="6">
        <f t="shared" si="2"/>
        <v>6.5</v>
      </c>
      <c r="O99" s="6">
        <f t="shared" si="3"/>
        <v>43</v>
      </c>
      <c r="P99" s="6">
        <v>1.625</v>
      </c>
      <c r="Q99" s="6">
        <v>1.4333333333333333</v>
      </c>
      <c r="R99" s="18"/>
      <c r="S99" s="18"/>
    </row>
    <row r="100" spans="1:19" x14ac:dyDescent="0.25">
      <c r="A100" s="3"/>
      <c r="B100" s="3" t="s">
        <v>52</v>
      </c>
      <c r="C100" s="3">
        <v>1750</v>
      </c>
      <c r="D100" s="3">
        <v>1040</v>
      </c>
      <c r="E100" s="3">
        <v>10.7</v>
      </c>
      <c r="F100" s="6">
        <v>5.5</v>
      </c>
      <c r="G100" s="4">
        <v>0.15</v>
      </c>
      <c r="H100" s="3" t="s">
        <v>53</v>
      </c>
      <c r="I100" s="3"/>
      <c r="J100" s="3">
        <v>35</v>
      </c>
      <c r="K100" s="3">
        <v>9</v>
      </c>
      <c r="L100" s="6">
        <v>4</v>
      </c>
      <c r="M100" s="6">
        <v>30</v>
      </c>
      <c r="N100" s="6">
        <f t="shared" si="2"/>
        <v>10</v>
      </c>
      <c r="O100" s="6">
        <f t="shared" si="3"/>
        <v>43.2</v>
      </c>
      <c r="P100" s="6">
        <v>2.5</v>
      </c>
      <c r="Q100" s="6">
        <v>1.4400000000000002</v>
      </c>
      <c r="R100" s="18"/>
      <c r="S100" s="18"/>
    </row>
    <row r="101" spans="1:19" x14ac:dyDescent="0.25">
      <c r="A101" s="3"/>
      <c r="B101" s="3" t="s">
        <v>52</v>
      </c>
      <c r="C101" s="3">
        <v>1750</v>
      </c>
      <c r="D101" s="3">
        <v>1040</v>
      </c>
      <c r="E101" s="3">
        <v>10.7</v>
      </c>
      <c r="F101" s="6">
        <v>5.5</v>
      </c>
      <c r="G101" s="4">
        <v>0.2</v>
      </c>
      <c r="H101" s="3" t="s">
        <v>53</v>
      </c>
      <c r="I101" s="3"/>
      <c r="J101" s="3">
        <v>35</v>
      </c>
      <c r="K101" s="3">
        <v>9</v>
      </c>
      <c r="L101" s="6">
        <v>4</v>
      </c>
      <c r="M101" s="6">
        <v>30</v>
      </c>
      <c r="N101" s="6">
        <f t="shared" si="2"/>
        <v>12</v>
      </c>
      <c r="O101" s="6">
        <f t="shared" si="3"/>
        <v>38</v>
      </c>
      <c r="P101" s="6">
        <v>3</v>
      </c>
      <c r="Q101" s="6">
        <v>1.2666666666666666</v>
      </c>
      <c r="R101" s="18"/>
      <c r="S101" s="18"/>
    </row>
    <row r="102" spans="1:19" x14ac:dyDescent="0.25">
      <c r="A102" s="3"/>
      <c r="B102" s="3" t="s">
        <v>52</v>
      </c>
      <c r="C102" s="3">
        <v>1750</v>
      </c>
      <c r="D102" s="3">
        <v>1040</v>
      </c>
      <c r="E102" s="3">
        <v>10.7</v>
      </c>
      <c r="F102" s="6">
        <v>5.5</v>
      </c>
      <c r="G102" s="4">
        <v>0.3</v>
      </c>
      <c r="H102" s="3" t="s">
        <v>53</v>
      </c>
      <c r="I102" s="3"/>
      <c r="J102" s="3">
        <v>35</v>
      </c>
      <c r="K102" s="3">
        <v>9</v>
      </c>
      <c r="L102" s="6">
        <v>4</v>
      </c>
      <c r="M102" s="6">
        <v>30</v>
      </c>
      <c r="N102" s="6">
        <f t="shared" si="2"/>
        <v>13.5</v>
      </c>
      <c r="O102" s="6">
        <f t="shared" si="3"/>
        <v>37.200000000000003</v>
      </c>
      <c r="P102" s="6">
        <v>3.375</v>
      </c>
      <c r="Q102" s="6">
        <v>1.24</v>
      </c>
      <c r="R102" s="18"/>
      <c r="S102" s="18"/>
    </row>
    <row r="103" spans="1:19" x14ac:dyDescent="0.25">
      <c r="A103" s="3"/>
      <c r="B103" s="3" t="s">
        <v>41</v>
      </c>
      <c r="C103" s="3">
        <v>150</v>
      </c>
      <c r="D103" s="3">
        <v>930</v>
      </c>
      <c r="E103" s="3">
        <v>10.7</v>
      </c>
      <c r="F103" s="6">
        <v>5.5</v>
      </c>
      <c r="G103" s="4">
        <v>0.05</v>
      </c>
      <c r="H103" s="3" t="s">
        <v>53</v>
      </c>
      <c r="I103" s="3"/>
      <c r="J103" s="3">
        <v>35</v>
      </c>
      <c r="K103" s="3">
        <v>9</v>
      </c>
      <c r="L103" s="6">
        <v>4</v>
      </c>
      <c r="M103" s="6">
        <v>30</v>
      </c>
      <c r="N103" s="6">
        <f t="shared" si="2"/>
        <v>6</v>
      </c>
      <c r="O103" s="6">
        <f t="shared" si="3"/>
        <v>34</v>
      </c>
      <c r="P103" s="6">
        <v>1.5</v>
      </c>
      <c r="Q103" s="6">
        <v>1.1333333333333333</v>
      </c>
      <c r="R103" s="18"/>
      <c r="S103" s="18"/>
    </row>
    <row r="104" spans="1:19" x14ac:dyDescent="0.25">
      <c r="A104" s="3"/>
      <c r="B104" s="3" t="s">
        <v>41</v>
      </c>
      <c r="C104" s="3">
        <v>150</v>
      </c>
      <c r="D104" s="3">
        <v>930</v>
      </c>
      <c r="E104" s="3">
        <v>10.7</v>
      </c>
      <c r="F104" s="6">
        <v>5.5</v>
      </c>
      <c r="G104" s="4">
        <v>0.1</v>
      </c>
      <c r="H104" s="3" t="s">
        <v>53</v>
      </c>
      <c r="I104" s="3"/>
      <c r="J104" s="3">
        <v>35</v>
      </c>
      <c r="K104" s="3">
        <v>9</v>
      </c>
      <c r="L104" s="6">
        <v>4</v>
      </c>
      <c r="M104" s="6">
        <v>30</v>
      </c>
      <c r="N104" s="6">
        <f t="shared" si="2"/>
        <v>7.5</v>
      </c>
      <c r="O104" s="6">
        <f t="shared" si="3"/>
        <v>44.5</v>
      </c>
      <c r="P104" s="6">
        <v>1.875</v>
      </c>
      <c r="Q104" s="6">
        <v>1.4833333333333334</v>
      </c>
      <c r="R104" s="18"/>
      <c r="S104" s="18"/>
    </row>
    <row r="105" spans="1:19" x14ac:dyDescent="0.25">
      <c r="A105" s="3"/>
      <c r="B105" s="3" t="s">
        <v>54</v>
      </c>
      <c r="C105" s="3">
        <v>150</v>
      </c>
      <c r="D105" s="3">
        <v>930</v>
      </c>
      <c r="E105" s="3">
        <v>10.7</v>
      </c>
      <c r="F105" s="6">
        <v>5.5</v>
      </c>
      <c r="G105" s="4">
        <v>0.15</v>
      </c>
      <c r="H105" s="3" t="s">
        <v>53</v>
      </c>
      <c r="I105" s="3"/>
      <c r="J105" s="3">
        <v>35</v>
      </c>
      <c r="K105" s="3">
        <v>9</v>
      </c>
      <c r="L105" s="6">
        <v>4</v>
      </c>
      <c r="M105" s="6">
        <v>30</v>
      </c>
      <c r="N105" s="6">
        <f t="shared" si="2"/>
        <v>8</v>
      </c>
      <c r="O105" s="6">
        <f t="shared" si="3"/>
        <v>48.5</v>
      </c>
      <c r="P105" s="6">
        <v>2</v>
      </c>
      <c r="Q105" s="6">
        <v>1.6166666666666667</v>
      </c>
      <c r="R105" s="18"/>
      <c r="S105" s="18"/>
    </row>
    <row r="106" spans="1:19" x14ac:dyDescent="0.25">
      <c r="A106" s="3"/>
      <c r="B106" s="3" t="s">
        <v>54</v>
      </c>
      <c r="C106" s="3">
        <v>150</v>
      </c>
      <c r="D106" s="3">
        <v>930</v>
      </c>
      <c r="E106" s="3">
        <v>10.7</v>
      </c>
      <c r="F106" s="6">
        <v>5.5</v>
      </c>
      <c r="G106" s="4">
        <v>0.2</v>
      </c>
      <c r="H106" s="3" t="s">
        <v>53</v>
      </c>
      <c r="I106" s="3"/>
      <c r="J106" s="3">
        <v>35</v>
      </c>
      <c r="K106" s="3">
        <v>9</v>
      </c>
      <c r="L106" s="6">
        <v>4</v>
      </c>
      <c r="M106" s="6">
        <v>30</v>
      </c>
      <c r="N106" s="6">
        <f t="shared" si="2"/>
        <v>14.6</v>
      </c>
      <c r="O106" s="6">
        <f t="shared" si="3"/>
        <v>41</v>
      </c>
      <c r="P106" s="6">
        <v>3.65</v>
      </c>
      <c r="Q106" s="6">
        <v>1.3666666666666667</v>
      </c>
      <c r="R106" s="18"/>
      <c r="S106" s="18"/>
    </row>
    <row r="107" spans="1:19" x14ac:dyDescent="0.25">
      <c r="A107" s="3"/>
      <c r="B107" s="3" t="s">
        <v>54</v>
      </c>
      <c r="C107" s="3">
        <v>150</v>
      </c>
      <c r="D107" s="3">
        <v>930</v>
      </c>
      <c r="E107" s="3">
        <v>10.7</v>
      </c>
      <c r="F107" s="6">
        <v>5.5</v>
      </c>
      <c r="G107" s="4">
        <v>0.3</v>
      </c>
      <c r="H107" s="3" t="s">
        <v>53</v>
      </c>
      <c r="I107" s="3"/>
      <c r="J107" s="3">
        <v>35</v>
      </c>
      <c r="K107" s="3">
        <v>9</v>
      </c>
      <c r="L107" s="6">
        <v>4</v>
      </c>
      <c r="M107" s="6">
        <v>30</v>
      </c>
      <c r="N107" s="6">
        <f t="shared" si="2"/>
        <v>26.5</v>
      </c>
      <c r="O107" s="6">
        <f t="shared" si="3"/>
        <v>37.9</v>
      </c>
      <c r="P107" s="6">
        <v>6.625</v>
      </c>
      <c r="Q107" s="6">
        <v>1.2633333333333332</v>
      </c>
      <c r="R107" s="18"/>
      <c r="S107" s="18"/>
    </row>
    <row r="108" spans="1:19" x14ac:dyDescent="0.25">
      <c r="A108" s="3" t="s">
        <v>105</v>
      </c>
      <c r="B108" s="3" t="s">
        <v>43</v>
      </c>
      <c r="C108" s="3">
        <v>500</v>
      </c>
      <c r="D108" s="3">
        <v>3175</v>
      </c>
      <c r="E108" s="3">
        <v>19.899999999999999</v>
      </c>
      <c r="F108" s="3">
        <v>7.5</v>
      </c>
      <c r="G108" s="4">
        <v>0.1</v>
      </c>
      <c r="H108" s="3" t="s">
        <v>55</v>
      </c>
      <c r="I108" s="3">
        <v>65</v>
      </c>
      <c r="J108" s="3">
        <v>25</v>
      </c>
      <c r="K108" s="3">
        <v>1</v>
      </c>
      <c r="L108" s="6">
        <v>539.62260000000003</v>
      </c>
      <c r="M108" s="6">
        <v>7.56</v>
      </c>
      <c r="N108" s="6">
        <f t="shared" si="2"/>
        <v>605.89204210526316</v>
      </c>
      <c r="O108" s="6">
        <f t="shared" si="3"/>
        <v>8.9</v>
      </c>
      <c r="P108" s="6">
        <v>1.1228070175438596</v>
      </c>
      <c r="Q108" s="6">
        <v>1.1772486772486774</v>
      </c>
      <c r="R108" s="18">
        <v>13.913021834395911</v>
      </c>
      <c r="S108" s="18">
        <v>8.3025071592881279</v>
      </c>
    </row>
    <row r="109" spans="1:19" x14ac:dyDescent="0.25">
      <c r="A109" s="3"/>
      <c r="B109" s="3" t="s">
        <v>43</v>
      </c>
      <c r="C109" s="3">
        <v>500</v>
      </c>
      <c r="D109" s="3">
        <v>3175</v>
      </c>
      <c r="E109" s="3">
        <v>19.899999999999999</v>
      </c>
      <c r="F109" s="3">
        <v>7.5</v>
      </c>
      <c r="G109" s="4">
        <v>0.2</v>
      </c>
      <c r="H109" s="3" t="s">
        <v>55</v>
      </c>
      <c r="I109" s="3">
        <v>65</v>
      </c>
      <c r="J109" s="3">
        <v>25</v>
      </c>
      <c r="K109" s="3">
        <v>1</v>
      </c>
      <c r="L109" s="6">
        <v>539.62260000000003</v>
      </c>
      <c r="M109" s="6">
        <v>7.56</v>
      </c>
      <c r="N109" s="6">
        <f t="shared" si="2"/>
        <v>975.10750526315803</v>
      </c>
      <c r="O109" s="6">
        <f t="shared" si="3"/>
        <v>10.29</v>
      </c>
      <c r="P109" s="6">
        <v>1.8070175438596492</v>
      </c>
      <c r="Q109" s="6">
        <v>1.3611111111111112</v>
      </c>
      <c r="R109" s="18">
        <v>7.6330114586395146</v>
      </c>
      <c r="S109" s="18">
        <v>13.298967252716615</v>
      </c>
    </row>
    <row r="110" spans="1:19" x14ac:dyDescent="0.25">
      <c r="A110" s="3"/>
      <c r="B110" s="3" t="s">
        <v>43</v>
      </c>
      <c r="C110" s="3">
        <v>500</v>
      </c>
      <c r="D110" s="3">
        <v>3175</v>
      </c>
      <c r="E110" s="3">
        <v>19.899999999999999</v>
      </c>
      <c r="F110" s="3">
        <v>7.5</v>
      </c>
      <c r="G110" s="4">
        <v>0.3</v>
      </c>
      <c r="H110" s="3" t="s">
        <v>55</v>
      </c>
      <c r="I110" s="3">
        <v>65</v>
      </c>
      <c r="J110" s="3">
        <v>25</v>
      </c>
      <c r="K110" s="3">
        <v>1</v>
      </c>
      <c r="L110" s="6">
        <v>539.62260000000003</v>
      </c>
      <c r="M110" s="6">
        <v>7.56</v>
      </c>
      <c r="N110" s="6">
        <f t="shared" si="2"/>
        <v>1136.0475789473685</v>
      </c>
      <c r="O110" s="6">
        <f t="shared" si="3"/>
        <v>12.12</v>
      </c>
      <c r="P110" s="6">
        <v>2.1052631578947367</v>
      </c>
      <c r="Q110" s="6">
        <v>1.6031746031746033</v>
      </c>
      <c r="R110" s="18">
        <v>2.0892671789796897</v>
      </c>
      <c r="S110" s="18">
        <v>3.2810910900932391</v>
      </c>
    </row>
    <row r="111" spans="1:19" x14ac:dyDescent="0.25">
      <c r="A111" s="3"/>
      <c r="B111" s="3" t="s">
        <v>43</v>
      </c>
      <c r="C111" s="3">
        <v>500</v>
      </c>
      <c r="D111" s="3">
        <v>3175</v>
      </c>
      <c r="E111" s="3">
        <v>19.899999999999999</v>
      </c>
      <c r="F111" s="3">
        <v>7.5</v>
      </c>
      <c r="G111" s="4">
        <v>0.4</v>
      </c>
      <c r="H111" s="3" t="s">
        <v>55</v>
      </c>
      <c r="I111" s="3">
        <v>65</v>
      </c>
      <c r="J111" s="3">
        <v>25</v>
      </c>
      <c r="K111" s="3">
        <v>1</v>
      </c>
      <c r="L111" s="6">
        <v>539.62260000000003</v>
      </c>
      <c r="M111" s="6">
        <v>7.56</v>
      </c>
      <c r="N111" s="6">
        <f t="shared" si="2"/>
        <v>1372.7241578947369</v>
      </c>
      <c r="O111" s="6">
        <f t="shared" si="3"/>
        <v>13.44</v>
      </c>
      <c r="P111" s="6">
        <v>2.5438596491228069</v>
      </c>
      <c r="Q111" s="6">
        <v>1.7777777777777779</v>
      </c>
      <c r="R111" s="18">
        <v>8.2232546319794793</v>
      </c>
      <c r="S111" s="18">
        <v>3.4608302323350797</v>
      </c>
    </row>
    <row r="112" spans="1:19" x14ac:dyDescent="0.25">
      <c r="A112" s="3"/>
      <c r="B112" s="3" t="s">
        <v>43</v>
      </c>
      <c r="C112" s="3">
        <v>500</v>
      </c>
      <c r="D112" s="3">
        <v>1372</v>
      </c>
      <c r="E112" s="3">
        <v>19.899999999999999</v>
      </c>
      <c r="F112" s="3">
        <v>6.61</v>
      </c>
      <c r="G112" s="4">
        <v>0.1</v>
      </c>
      <c r="H112" s="3" t="s">
        <v>55</v>
      </c>
      <c r="I112" s="3">
        <v>65</v>
      </c>
      <c r="J112" s="3">
        <v>25</v>
      </c>
      <c r="K112" s="3">
        <v>1</v>
      </c>
      <c r="L112" s="6">
        <v>539.62260000000003</v>
      </c>
      <c r="M112" s="6">
        <v>7.56</v>
      </c>
      <c r="N112" s="6">
        <f t="shared" si="2"/>
        <v>946.70631578947371</v>
      </c>
      <c r="O112" s="6">
        <f t="shared" si="3"/>
        <v>8.18</v>
      </c>
      <c r="P112" s="6">
        <v>1.7543859649122806</v>
      </c>
      <c r="Q112" s="6">
        <v>1.0820105820105821</v>
      </c>
      <c r="R112" s="18">
        <v>1.940095506672737</v>
      </c>
      <c r="S112" s="18">
        <v>2.3449455545563644</v>
      </c>
    </row>
    <row r="113" spans="1:19" x14ac:dyDescent="0.25">
      <c r="A113" s="3"/>
      <c r="B113" s="3" t="s">
        <v>43</v>
      </c>
      <c r="C113" s="3">
        <v>500</v>
      </c>
      <c r="D113" s="3">
        <v>1372</v>
      </c>
      <c r="E113" s="3">
        <v>19.899999999999999</v>
      </c>
      <c r="F113" s="3">
        <v>6.61</v>
      </c>
      <c r="G113" s="4">
        <v>0.2</v>
      </c>
      <c r="H113" s="3" t="s">
        <v>55</v>
      </c>
      <c r="I113" s="3">
        <v>65</v>
      </c>
      <c r="J113" s="3">
        <v>25</v>
      </c>
      <c r="K113" s="3">
        <v>1</v>
      </c>
      <c r="L113" s="6">
        <v>539.62260000000003</v>
      </c>
      <c r="M113" s="6">
        <v>7.56</v>
      </c>
      <c r="N113" s="6">
        <f t="shared" si="2"/>
        <v>1476.861852631579</v>
      </c>
      <c r="O113" s="6">
        <f t="shared" si="3"/>
        <v>8.5399999999999991</v>
      </c>
      <c r="P113" s="6">
        <v>2.736842105263158</v>
      </c>
      <c r="Q113" s="6">
        <v>1.1296296296296295</v>
      </c>
      <c r="R113" s="18">
        <v>1.804554646922333</v>
      </c>
      <c r="S113" s="18">
        <v>1.7929559023358859</v>
      </c>
    </row>
    <row r="114" spans="1:19" x14ac:dyDescent="0.25">
      <c r="A114" s="3"/>
      <c r="B114" s="3" t="s">
        <v>43</v>
      </c>
      <c r="C114" s="3">
        <v>500</v>
      </c>
      <c r="D114" s="3">
        <v>1372</v>
      </c>
      <c r="E114" s="3">
        <v>19.899999999999999</v>
      </c>
      <c r="F114" s="3">
        <v>6.61</v>
      </c>
      <c r="G114" s="4">
        <v>0.3</v>
      </c>
      <c r="H114" s="3" t="s">
        <v>55</v>
      </c>
      <c r="I114" s="3">
        <v>65</v>
      </c>
      <c r="J114" s="3">
        <v>25</v>
      </c>
      <c r="K114" s="3">
        <v>1</v>
      </c>
      <c r="L114" s="6">
        <v>539.62260000000003</v>
      </c>
      <c r="M114" s="6">
        <v>7.56</v>
      </c>
      <c r="N114" s="6">
        <f t="shared" si="2"/>
        <v>1855.5443789473686</v>
      </c>
      <c r="O114" s="6">
        <f t="shared" si="3"/>
        <v>9.48</v>
      </c>
      <c r="P114" s="6">
        <v>3.4385964912280702</v>
      </c>
      <c r="Q114" s="6">
        <v>1.2539682539682542</v>
      </c>
      <c r="R114" s="18">
        <v>1.7177115425880554</v>
      </c>
      <c r="S114" s="18">
        <v>1.4740206970562457</v>
      </c>
    </row>
    <row r="115" spans="1:19" x14ac:dyDescent="0.25">
      <c r="A115" s="3"/>
      <c r="B115" s="3" t="s">
        <v>43</v>
      </c>
      <c r="C115" s="3">
        <v>500</v>
      </c>
      <c r="D115" s="3">
        <v>1372</v>
      </c>
      <c r="E115" s="3">
        <v>19.899999999999999</v>
      </c>
      <c r="F115" s="3">
        <v>6.61</v>
      </c>
      <c r="G115" s="4">
        <v>0.4</v>
      </c>
      <c r="H115" s="3" t="s">
        <v>55</v>
      </c>
      <c r="I115" s="3">
        <v>65</v>
      </c>
      <c r="J115" s="3">
        <v>25</v>
      </c>
      <c r="K115" s="3">
        <v>1</v>
      </c>
      <c r="L115" s="6">
        <v>539.62260000000003</v>
      </c>
      <c r="M115" s="6">
        <v>7.56</v>
      </c>
      <c r="N115" s="6">
        <f t="shared" si="2"/>
        <v>2357.2987263157897</v>
      </c>
      <c r="O115" s="6">
        <f t="shared" si="3"/>
        <v>11</v>
      </c>
      <c r="P115" s="6">
        <v>4.3684210526315788</v>
      </c>
      <c r="Q115" s="6">
        <v>1.4550264550264551</v>
      </c>
      <c r="R115" s="18">
        <v>2.0103606901621807</v>
      </c>
      <c r="S115" s="18">
        <v>4.7879955689198788</v>
      </c>
    </row>
    <row r="116" spans="1:19" x14ac:dyDescent="0.25">
      <c r="A116" s="3" t="s">
        <v>106</v>
      </c>
      <c r="B116" s="3" t="s">
        <v>39</v>
      </c>
      <c r="C116" s="3">
        <v>600</v>
      </c>
      <c r="D116" s="3">
        <v>1140</v>
      </c>
      <c r="E116" s="3">
        <v>8</v>
      </c>
      <c r="F116" s="3">
        <v>8</v>
      </c>
      <c r="G116" s="4">
        <v>0.08</v>
      </c>
      <c r="H116" s="3" t="s">
        <v>56</v>
      </c>
      <c r="I116" s="3">
        <v>87.5</v>
      </c>
      <c r="J116" s="3">
        <v>35</v>
      </c>
      <c r="K116" s="3">
        <v>4</v>
      </c>
      <c r="L116" s="6">
        <v>4.9000000000000004</v>
      </c>
      <c r="M116" s="6">
        <v>24</v>
      </c>
      <c r="N116" s="6">
        <f t="shared" si="2"/>
        <v>5.0000000000000009</v>
      </c>
      <c r="O116" s="6">
        <f t="shared" si="3"/>
        <v>29</v>
      </c>
      <c r="P116" s="6">
        <v>1.0204081632653061</v>
      </c>
      <c r="Q116" s="6">
        <v>1.2083333333333333</v>
      </c>
      <c r="R116" s="18"/>
      <c r="S116" s="18"/>
    </row>
    <row r="117" spans="1:19" x14ac:dyDescent="0.25">
      <c r="A117" s="3"/>
      <c r="B117" s="3" t="s">
        <v>39</v>
      </c>
      <c r="C117" s="3">
        <v>600</v>
      </c>
      <c r="D117" s="3">
        <v>1140</v>
      </c>
      <c r="E117" s="3">
        <v>8</v>
      </c>
      <c r="F117" s="3">
        <v>8</v>
      </c>
      <c r="G117" s="4">
        <v>0.16</v>
      </c>
      <c r="H117" s="3" t="s">
        <v>57</v>
      </c>
      <c r="I117" s="3">
        <v>87.5</v>
      </c>
      <c r="J117" s="3">
        <v>35</v>
      </c>
      <c r="K117" s="3">
        <v>4</v>
      </c>
      <c r="L117" s="6">
        <v>4.9000000000000004</v>
      </c>
      <c r="M117" s="6">
        <v>24</v>
      </c>
      <c r="N117" s="6">
        <f t="shared" si="2"/>
        <v>5.9</v>
      </c>
      <c r="O117" s="6">
        <f t="shared" si="3"/>
        <v>33</v>
      </c>
      <c r="P117" s="6">
        <v>1.2040816326530612</v>
      </c>
      <c r="Q117" s="6">
        <v>1.375</v>
      </c>
      <c r="R117" s="18"/>
      <c r="S117" s="18"/>
    </row>
    <row r="118" spans="1:19" x14ac:dyDescent="0.25">
      <c r="A118" s="3"/>
      <c r="B118" s="3" t="s">
        <v>39</v>
      </c>
      <c r="C118" s="3">
        <v>600</v>
      </c>
      <c r="D118" s="3">
        <v>1140</v>
      </c>
      <c r="E118" s="3">
        <v>8</v>
      </c>
      <c r="F118" s="3">
        <v>8</v>
      </c>
      <c r="G118" s="4">
        <v>0.25</v>
      </c>
      <c r="H118" s="3" t="s">
        <v>57</v>
      </c>
      <c r="I118" s="3">
        <v>87.5</v>
      </c>
      <c r="J118" s="3">
        <v>35</v>
      </c>
      <c r="K118" s="3">
        <v>4</v>
      </c>
      <c r="L118" s="6">
        <v>4.9000000000000004</v>
      </c>
      <c r="M118" s="6">
        <v>24</v>
      </c>
      <c r="N118" s="6">
        <f t="shared" si="2"/>
        <v>6.5</v>
      </c>
      <c r="O118" s="6">
        <f t="shared" si="3"/>
        <v>46</v>
      </c>
      <c r="P118" s="6">
        <v>1.3265306122448979</v>
      </c>
      <c r="Q118" s="6">
        <v>1.9166666666666667</v>
      </c>
      <c r="R118" s="18"/>
      <c r="S118" s="18"/>
    </row>
    <row r="119" spans="1:19" x14ac:dyDescent="0.25">
      <c r="A119" s="3"/>
      <c r="B119" s="3" t="s">
        <v>39</v>
      </c>
      <c r="C119" s="3">
        <v>600</v>
      </c>
      <c r="D119" s="3">
        <v>1140</v>
      </c>
      <c r="E119" s="3">
        <v>8</v>
      </c>
      <c r="F119" s="3">
        <v>8</v>
      </c>
      <c r="G119" s="4">
        <v>0.4</v>
      </c>
      <c r="H119" s="3" t="s">
        <v>57</v>
      </c>
      <c r="I119" s="3">
        <v>87.5</v>
      </c>
      <c r="J119" s="3">
        <v>35</v>
      </c>
      <c r="K119" s="3">
        <v>4</v>
      </c>
      <c r="L119" s="6">
        <v>4.9000000000000004</v>
      </c>
      <c r="M119" s="6">
        <v>24</v>
      </c>
      <c r="N119" s="6">
        <f t="shared" si="2"/>
        <v>11</v>
      </c>
      <c r="O119" s="6">
        <f t="shared" si="3"/>
        <v>17</v>
      </c>
      <c r="P119" s="6">
        <v>2.2448979591836733</v>
      </c>
      <c r="Q119" s="6">
        <v>0.70833333333333337</v>
      </c>
      <c r="R119" s="18"/>
      <c r="S119" s="18"/>
    </row>
    <row r="120" spans="1:19" x14ac:dyDescent="0.25">
      <c r="A120" s="3" t="s">
        <v>107</v>
      </c>
      <c r="B120" s="3" t="s">
        <v>58</v>
      </c>
      <c r="C120" s="3">
        <v>50</v>
      </c>
      <c r="D120" s="3">
        <v>951</v>
      </c>
      <c r="E120" s="6">
        <v>11</v>
      </c>
      <c r="F120" s="3">
        <v>6</v>
      </c>
      <c r="G120" s="4">
        <v>0.04</v>
      </c>
      <c r="H120" s="3" t="s">
        <v>59</v>
      </c>
      <c r="I120" s="3">
        <v>45</v>
      </c>
      <c r="J120" s="3">
        <v>25</v>
      </c>
      <c r="K120" s="3">
        <v>2</v>
      </c>
      <c r="L120" s="6">
        <v>28</v>
      </c>
      <c r="M120" s="6">
        <v>28</v>
      </c>
      <c r="N120" s="6">
        <f t="shared" si="2"/>
        <v>62</v>
      </c>
      <c r="O120" s="6">
        <f t="shared" si="3"/>
        <v>35.5</v>
      </c>
      <c r="P120" s="6">
        <v>2.2142857142857144</v>
      </c>
      <c r="Q120" s="6">
        <v>1.2678571428571428</v>
      </c>
      <c r="R120" s="18"/>
      <c r="S120" s="18"/>
    </row>
    <row r="121" spans="1:19" x14ac:dyDescent="0.25">
      <c r="A121" s="3"/>
      <c r="B121" s="3" t="s">
        <v>58</v>
      </c>
      <c r="C121" s="3">
        <v>50</v>
      </c>
      <c r="D121" s="3">
        <v>951</v>
      </c>
      <c r="E121" s="6">
        <v>11</v>
      </c>
      <c r="F121" s="3">
        <v>6</v>
      </c>
      <c r="G121" s="4">
        <v>0.08</v>
      </c>
      <c r="H121" s="3" t="s">
        <v>60</v>
      </c>
      <c r="I121" s="3">
        <v>45</v>
      </c>
      <c r="J121" s="3">
        <v>25</v>
      </c>
      <c r="K121" s="3">
        <v>2</v>
      </c>
      <c r="L121" s="6">
        <v>28</v>
      </c>
      <c r="M121" s="6">
        <v>28</v>
      </c>
      <c r="N121" s="6">
        <f t="shared" si="2"/>
        <v>80</v>
      </c>
      <c r="O121" s="6">
        <f t="shared" si="3"/>
        <v>36.5</v>
      </c>
      <c r="P121" s="6">
        <v>2.8571428571428572</v>
      </c>
      <c r="Q121" s="6">
        <v>1.3035714285714286</v>
      </c>
      <c r="R121" s="18"/>
      <c r="S121" s="18"/>
    </row>
    <row r="122" spans="1:19" x14ac:dyDescent="0.25">
      <c r="A122" s="3"/>
      <c r="B122" s="3" t="s">
        <v>58</v>
      </c>
      <c r="C122" s="3">
        <v>50</v>
      </c>
      <c r="D122" s="3">
        <v>951</v>
      </c>
      <c r="E122" s="6">
        <v>11</v>
      </c>
      <c r="F122" s="3">
        <v>6</v>
      </c>
      <c r="G122" s="4">
        <v>0.14000000000000001</v>
      </c>
      <c r="H122" s="3" t="s">
        <v>60</v>
      </c>
      <c r="I122" s="3">
        <v>45</v>
      </c>
      <c r="J122" s="3">
        <v>25</v>
      </c>
      <c r="K122" s="3">
        <v>2</v>
      </c>
      <c r="L122" s="6">
        <v>28</v>
      </c>
      <c r="M122" s="6">
        <v>28</v>
      </c>
      <c r="N122" s="6">
        <f t="shared" si="2"/>
        <v>104</v>
      </c>
      <c r="O122" s="6">
        <f t="shared" si="3"/>
        <v>42</v>
      </c>
      <c r="P122" s="6">
        <v>3.7142857142857144</v>
      </c>
      <c r="Q122" s="6">
        <v>1.5</v>
      </c>
      <c r="R122" s="18"/>
      <c r="S122" s="18"/>
    </row>
    <row r="123" spans="1:19" x14ac:dyDescent="0.25">
      <c r="A123" s="3"/>
      <c r="B123" s="3" t="s">
        <v>58</v>
      </c>
      <c r="C123" s="3">
        <v>50</v>
      </c>
      <c r="D123" s="3">
        <v>951</v>
      </c>
      <c r="E123" s="6">
        <v>11</v>
      </c>
      <c r="F123" s="3">
        <v>6</v>
      </c>
      <c r="G123" s="4">
        <v>0.21</v>
      </c>
      <c r="H123" s="3" t="s">
        <v>60</v>
      </c>
      <c r="I123" s="3">
        <v>45</v>
      </c>
      <c r="J123" s="3">
        <v>25</v>
      </c>
      <c r="K123" s="3">
        <v>2</v>
      </c>
      <c r="L123" s="6">
        <v>28</v>
      </c>
      <c r="M123" s="6">
        <v>28</v>
      </c>
      <c r="N123" s="6">
        <f t="shared" si="2"/>
        <v>155</v>
      </c>
      <c r="O123" s="6">
        <f t="shared" si="3"/>
        <v>24</v>
      </c>
      <c r="P123" s="6">
        <v>5.5357142857142856</v>
      </c>
      <c r="Q123" s="6">
        <v>0.8571428571428571</v>
      </c>
      <c r="R123" s="18"/>
      <c r="S123" s="18"/>
    </row>
    <row r="124" spans="1:19" x14ac:dyDescent="0.25">
      <c r="A124" s="3"/>
      <c r="B124" s="3" t="s">
        <v>58</v>
      </c>
      <c r="C124" s="3">
        <v>50</v>
      </c>
      <c r="D124" s="3">
        <v>951</v>
      </c>
      <c r="E124" s="6">
        <v>11</v>
      </c>
      <c r="F124" s="3">
        <v>6</v>
      </c>
      <c r="G124" s="4">
        <v>0.04</v>
      </c>
      <c r="H124" s="3" t="s">
        <v>6</v>
      </c>
      <c r="I124" s="3">
        <v>45</v>
      </c>
      <c r="J124" s="3">
        <v>25</v>
      </c>
      <c r="K124" s="3">
        <v>2</v>
      </c>
      <c r="L124" s="6">
        <v>1000</v>
      </c>
      <c r="M124" s="6">
        <v>29.5</v>
      </c>
      <c r="N124" s="6">
        <f t="shared" si="2"/>
        <v>1290</v>
      </c>
      <c r="O124" s="6">
        <f t="shared" si="3"/>
        <v>30.4</v>
      </c>
      <c r="P124" s="6">
        <v>1.29</v>
      </c>
      <c r="Q124" s="6">
        <v>1.0305084745762711</v>
      </c>
      <c r="R124" s="18"/>
      <c r="S124" s="18"/>
    </row>
    <row r="125" spans="1:19" x14ac:dyDescent="0.25">
      <c r="A125" s="3"/>
      <c r="B125" s="3" t="s">
        <v>58</v>
      </c>
      <c r="C125" s="3">
        <v>50</v>
      </c>
      <c r="D125" s="3">
        <v>951</v>
      </c>
      <c r="E125" s="6">
        <v>11</v>
      </c>
      <c r="F125" s="3">
        <v>6</v>
      </c>
      <c r="G125" s="4">
        <v>0.08</v>
      </c>
      <c r="H125" s="3" t="s">
        <v>17</v>
      </c>
      <c r="I125" s="3">
        <v>45</v>
      </c>
      <c r="J125" s="3">
        <v>25</v>
      </c>
      <c r="K125" s="3">
        <v>2</v>
      </c>
      <c r="L125" s="6">
        <v>1000</v>
      </c>
      <c r="M125" s="6">
        <v>29.5</v>
      </c>
      <c r="N125" s="6">
        <f t="shared" si="2"/>
        <v>1750</v>
      </c>
      <c r="O125" s="6">
        <f t="shared" si="3"/>
        <v>32</v>
      </c>
      <c r="P125" s="6">
        <v>1.75</v>
      </c>
      <c r="Q125" s="6">
        <v>1.0847457627118644</v>
      </c>
      <c r="R125" s="18"/>
      <c r="S125" s="18"/>
    </row>
    <row r="126" spans="1:19" x14ac:dyDescent="0.25">
      <c r="A126" s="3"/>
      <c r="B126" s="3" t="s">
        <v>58</v>
      </c>
      <c r="C126" s="3">
        <v>50</v>
      </c>
      <c r="D126" s="3">
        <v>951</v>
      </c>
      <c r="E126" s="6">
        <v>11</v>
      </c>
      <c r="F126" s="3">
        <v>6</v>
      </c>
      <c r="G126" s="4">
        <v>0.14000000000000001</v>
      </c>
      <c r="H126" s="3" t="s">
        <v>17</v>
      </c>
      <c r="I126" s="3">
        <v>45</v>
      </c>
      <c r="J126" s="3">
        <v>25</v>
      </c>
      <c r="K126" s="3">
        <v>2</v>
      </c>
      <c r="L126" s="6">
        <v>1000</v>
      </c>
      <c r="M126" s="6">
        <v>29.5</v>
      </c>
      <c r="N126" s="6">
        <f t="shared" si="2"/>
        <v>1870</v>
      </c>
      <c r="O126" s="6">
        <f t="shared" si="3"/>
        <v>31.000000000000004</v>
      </c>
      <c r="P126" s="6">
        <v>1.87</v>
      </c>
      <c r="Q126" s="6">
        <v>1.0508474576271187</v>
      </c>
      <c r="R126" s="18"/>
      <c r="S126" s="18"/>
    </row>
    <row r="127" spans="1:19" x14ac:dyDescent="0.25">
      <c r="A127" s="3"/>
      <c r="B127" s="3" t="s">
        <v>58</v>
      </c>
      <c r="C127" s="3">
        <v>50</v>
      </c>
      <c r="D127" s="3">
        <v>951</v>
      </c>
      <c r="E127" s="6">
        <v>11</v>
      </c>
      <c r="F127" s="3">
        <v>6</v>
      </c>
      <c r="G127" s="4">
        <v>0.23</v>
      </c>
      <c r="H127" s="3" t="s">
        <v>17</v>
      </c>
      <c r="I127" s="3">
        <v>45</v>
      </c>
      <c r="J127" s="3">
        <v>25</v>
      </c>
      <c r="K127" s="3">
        <v>2</v>
      </c>
      <c r="L127" s="6">
        <v>1000</v>
      </c>
      <c r="M127" s="6">
        <v>29.5</v>
      </c>
      <c r="N127" s="6">
        <f t="shared" si="2"/>
        <v>2380</v>
      </c>
      <c r="O127" s="6">
        <f t="shared" si="3"/>
        <v>12</v>
      </c>
      <c r="P127" s="6">
        <v>2.38</v>
      </c>
      <c r="Q127" s="6">
        <v>0.40677966101694918</v>
      </c>
      <c r="R127" s="18"/>
      <c r="S127" s="18"/>
    </row>
    <row r="128" spans="1:19" x14ac:dyDescent="0.25">
      <c r="A128" s="3"/>
      <c r="B128" s="3" t="s">
        <v>20</v>
      </c>
      <c r="C128" s="3">
        <v>50</v>
      </c>
      <c r="D128" s="3">
        <v>951</v>
      </c>
      <c r="E128" s="6">
        <v>11</v>
      </c>
      <c r="F128" s="3">
        <v>6</v>
      </c>
      <c r="G128" s="4">
        <v>0.04</v>
      </c>
      <c r="H128" s="3" t="s">
        <v>37</v>
      </c>
      <c r="I128" s="3">
        <v>100</v>
      </c>
      <c r="J128" s="3">
        <v>25</v>
      </c>
      <c r="K128" s="3">
        <v>2</v>
      </c>
      <c r="L128" s="6">
        <v>28</v>
      </c>
      <c r="M128" s="6">
        <v>39</v>
      </c>
      <c r="N128" s="6">
        <f t="shared" si="2"/>
        <v>28</v>
      </c>
      <c r="O128" s="6">
        <f t="shared" si="3"/>
        <v>39</v>
      </c>
      <c r="P128" s="6">
        <v>1</v>
      </c>
      <c r="Q128" s="6">
        <v>1</v>
      </c>
      <c r="R128" s="18"/>
      <c r="S128" s="18"/>
    </row>
    <row r="129" spans="1:19" x14ac:dyDescent="0.25">
      <c r="A129" s="3"/>
      <c r="B129" s="3" t="s">
        <v>20</v>
      </c>
      <c r="C129" s="3">
        <v>50</v>
      </c>
      <c r="D129" s="3">
        <v>951</v>
      </c>
      <c r="E129" s="6">
        <v>11</v>
      </c>
      <c r="F129" s="3">
        <v>6</v>
      </c>
      <c r="G129" s="4">
        <v>0.08</v>
      </c>
      <c r="H129" s="3" t="s">
        <v>38</v>
      </c>
      <c r="I129" s="3">
        <v>100</v>
      </c>
      <c r="J129" s="3">
        <v>25</v>
      </c>
      <c r="K129" s="3">
        <v>2</v>
      </c>
      <c r="L129" s="6">
        <v>28</v>
      </c>
      <c r="M129" s="6">
        <v>39</v>
      </c>
      <c r="N129" s="6">
        <f t="shared" si="2"/>
        <v>37.5</v>
      </c>
      <c r="O129" s="6">
        <f t="shared" si="3"/>
        <v>53</v>
      </c>
      <c r="P129" s="6">
        <v>1.3392857142857142</v>
      </c>
      <c r="Q129" s="6">
        <v>1.358974358974359</v>
      </c>
      <c r="R129" s="18"/>
      <c r="S129" s="18"/>
    </row>
    <row r="130" spans="1:19" x14ac:dyDescent="0.25">
      <c r="A130" s="3"/>
      <c r="B130" s="3" t="s">
        <v>20</v>
      </c>
      <c r="C130" s="3">
        <v>50</v>
      </c>
      <c r="D130" s="3">
        <v>951</v>
      </c>
      <c r="E130" s="6">
        <v>11</v>
      </c>
      <c r="F130" s="3">
        <v>6</v>
      </c>
      <c r="G130" s="4">
        <v>0.17</v>
      </c>
      <c r="H130" s="3" t="s">
        <v>38</v>
      </c>
      <c r="I130" s="3">
        <v>100</v>
      </c>
      <c r="J130" s="3">
        <v>25</v>
      </c>
      <c r="K130" s="3">
        <v>2</v>
      </c>
      <c r="L130" s="6">
        <v>28</v>
      </c>
      <c r="M130" s="6">
        <v>39</v>
      </c>
      <c r="N130" s="6">
        <f t="shared" si="2"/>
        <v>42</v>
      </c>
      <c r="O130" s="6">
        <f t="shared" si="3"/>
        <v>57.5</v>
      </c>
      <c r="P130" s="6">
        <v>1.5</v>
      </c>
      <c r="Q130" s="6">
        <v>1.4743589743589745</v>
      </c>
      <c r="R130" s="18"/>
      <c r="S130" s="18"/>
    </row>
    <row r="131" spans="1:19" x14ac:dyDescent="0.25">
      <c r="A131" s="3"/>
      <c r="B131" s="3" t="s">
        <v>20</v>
      </c>
      <c r="C131" s="3">
        <v>50</v>
      </c>
      <c r="D131" s="3">
        <v>951</v>
      </c>
      <c r="E131" s="6">
        <v>11</v>
      </c>
      <c r="F131" s="3">
        <v>6</v>
      </c>
      <c r="G131" s="4">
        <v>0.21</v>
      </c>
      <c r="H131" s="3" t="s">
        <v>38</v>
      </c>
      <c r="I131" s="3">
        <v>100</v>
      </c>
      <c r="J131" s="3">
        <v>25</v>
      </c>
      <c r="K131" s="3">
        <v>2</v>
      </c>
      <c r="L131" s="6">
        <v>28</v>
      </c>
      <c r="M131" s="6">
        <v>39</v>
      </c>
      <c r="N131" s="6">
        <f t="shared" ref="N131:N143" si="4">L131*P131</f>
        <v>72</v>
      </c>
      <c r="O131" s="6">
        <f t="shared" ref="O131:O143" si="5">M131*Q131</f>
        <v>12.1</v>
      </c>
      <c r="P131" s="6">
        <v>2.5714285714285716</v>
      </c>
      <c r="Q131" s="6">
        <v>0.31025641025641026</v>
      </c>
      <c r="R131" s="18"/>
      <c r="S131" s="18"/>
    </row>
    <row r="132" spans="1:19" x14ac:dyDescent="0.25">
      <c r="A132" s="3" t="s">
        <v>108</v>
      </c>
      <c r="B132" s="3" t="s">
        <v>58</v>
      </c>
      <c r="C132" s="3">
        <v>50</v>
      </c>
      <c r="D132" s="3">
        <v>951</v>
      </c>
      <c r="E132" s="6">
        <v>11</v>
      </c>
      <c r="F132" s="3">
        <v>6</v>
      </c>
      <c r="G132" s="4">
        <v>0.04</v>
      </c>
      <c r="H132" s="3" t="s">
        <v>17</v>
      </c>
      <c r="I132" s="3">
        <v>125</v>
      </c>
      <c r="J132" s="3">
        <v>25</v>
      </c>
      <c r="K132" s="3">
        <v>2</v>
      </c>
      <c r="L132" s="6">
        <v>1000</v>
      </c>
      <c r="M132" s="6">
        <v>28.5</v>
      </c>
      <c r="N132" s="6">
        <f t="shared" si="4"/>
        <v>1280</v>
      </c>
      <c r="O132" s="6">
        <f t="shared" si="5"/>
        <v>29.399999999999995</v>
      </c>
      <c r="P132" s="6">
        <v>1.28</v>
      </c>
      <c r="Q132" s="6">
        <v>1.0315789473684209</v>
      </c>
      <c r="R132" s="18"/>
      <c r="S132" s="18"/>
    </row>
    <row r="133" spans="1:19" x14ac:dyDescent="0.25">
      <c r="A133" s="3"/>
      <c r="B133" s="3" t="s">
        <v>58</v>
      </c>
      <c r="C133" s="3">
        <v>50</v>
      </c>
      <c r="D133" s="3">
        <v>951</v>
      </c>
      <c r="E133" s="6">
        <v>11</v>
      </c>
      <c r="F133" s="3">
        <v>6</v>
      </c>
      <c r="G133" s="4">
        <v>0.08</v>
      </c>
      <c r="H133" s="3" t="s">
        <v>17</v>
      </c>
      <c r="I133" s="3">
        <v>125</v>
      </c>
      <c r="J133" s="3">
        <v>25</v>
      </c>
      <c r="K133" s="3">
        <v>2</v>
      </c>
      <c r="L133" s="6">
        <v>1000</v>
      </c>
      <c r="M133" s="6">
        <v>28.5</v>
      </c>
      <c r="N133" s="6">
        <f t="shared" si="4"/>
        <v>1900</v>
      </c>
      <c r="O133" s="6">
        <f t="shared" si="5"/>
        <v>32</v>
      </c>
      <c r="P133" s="6">
        <v>1.9</v>
      </c>
      <c r="Q133" s="6">
        <v>1.1228070175438596</v>
      </c>
      <c r="R133" s="18"/>
      <c r="S133" s="18"/>
    </row>
    <row r="134" spans="1:19" x14ac:dyDescent="0.25">
      <c r="A134" s="3"/>
      <c r="B134" s="3" t="s">
        <v>58</v>
      </c>
      <c r="C134" s="3">
        <v>50</v>
      </c>
      <c r="D134" s="3">
        <v>951</v>
      </c>
      <c r="E134" s="6">
        <v>11</v>
      </c>
      <c r="F134" s="3">
        <v>6</v>
      </c>
      <c r="G134" s="4">
        <v>0.14000000000000001</v>
      </c>
      <c r="H134" s="3" t="s">
        <v>17</v>
      </c>
      <c r="I134" s="3">
        <v>125</v>
      </c>
      <c r="J134" s="3">
        <v>25</v>
      </c>
      <c r="K134" s="3">
        <v>2</v>
      </c>
      <c r="L134" s="6">
        <v>1000</v>
      </c>
      <c r="M134" s="6">
        <v>28.5</v>
      </c>
      <c r="N134" s="6">
        <f t="shared" si="4"/>
        <v>2050</v>
      </c>
      <c r="O134" s="6">
        <f t="shared" si="5"/>
        <v>30.5</v>
      </c>
      <c r="P134" s="6">
        <v>2.0499999999999998</v>
      </c>
      <c r="Q134" s="6">
        <v>1.0701754385964912</v>
      </c>
      <c r="R134" s="18"/>
      <c r="S134" s="18"/>
    </row>
    <row r="135" spans="1:19" x14ac:dyDescent="0.25">
      <c r="A135" s="3"/>
      <c r="B135" s="3" t="s">
        <v>58</v>
      </c>
      <c r="C135" s="3">
        <v>50</v>
      </c>
      <c r="D135" s="3">
        <v>951</v>
      </c>
      <c r="E135" s="6">
        <v>11</v>
      </c>
      <c r="F135" s="3">
        <v>6</v>
      </c>
      <c r="G135" s="4">
        <v>0.21</v>
      </c>
      <c r="H135" s="3" t="s">
        <v>17</v>
      </c>
      <c r="I135" s="3">
        <v>125</v>
      </c>
      <c r="J135" s="3">
        <v>25</v>
      </c>
      <c r="K135" s="3">
        <v>2</v>
      </c>
      <c r="L135" s="6">
        <v>1000</v>
      </c>
      <c r="M135" s="6">
        <v>28.5</v>
      </c>
      <c r="N135" s="6">
        <f t="shared" si="4"/>
        <v>2380</v>
      </c>
      <c r="O135" s="6">
        <f t="shared" si="5"/>
        <v>12</v>
      </c>
      <c r="P135" s="6">
        <v>2.38</v>
      </c>
      <c r="Q135" s="6">
        <v>0.42105263157894735</v>
      </c>
      <c r="R135" s="18"/>
      <c r="S135" s="18"/>
    </row>
    <row r="136" spans="1:19" x14ac:dyDescent="0.25">
      <c r="A136" s="3"/>
      <c r="B136" s="3" t="s">
        <v>61</v>
      </c>
      <c r="C136" s="3"/>
      <c r="D136" s="3">
        <v>965</v>
      </c>
      <c r="E136" s="6">
        <v>11</v>
      </c>
      <c r="F136" s="3">
        <v>6</v>
      </c>
      <c r="G136" s="4">
        <v>0.06</v>
      </c>
      <c r="H136" s="3" t="s">
        <v>17</v>
      </c>
      <c r="I136" s="3">
        <v>125</v>
      </c>
      <c r="J136" s="3">
        <v>25</v>
      </c>
      <c r="K136" s="3">
        <v>2</v>
      </c>
      <c r="L136" s="6">
        <v>1000</v>
      </c>
      <c r="M136" s="6">
        <v>28.5</v>
      </c>
      <c r="N136" s="6">
        <f t="shared" si="4"/>
        <v>1150</v>
      </c>
      <c r="O136" s="6">
        <f t="shared" si="5"/>
        <v>30</v>
      </c>
      <c r="P136" s="6">
        <v>1.1499999999999999</v>
      </c>
      <c r="Q136" s="6">
        <v>1.0526315789473684</v>
      </c>
      <c r="R136" s="18"/>
      <c r="S136" s="18"/>
    </row>
    <row r="137" spans="1:19" x14ac:dyDescent="0.25">
      <c r="A137" s="3"/>
      <c r="B137" s="3" t="s">
        <v>61</v>
      </c>
      <c r="C137" s="3"/>
      <c r="D137" s="3">
        <v>965</v>
      </c>
      <c r="E137" s="6">
        <v>11</v>
      </c>
      <c r="F137" s="3">
        <v>6</v>
      </c>
      <c r="G137" s="4">
        <v>0.1</v>
      </c>
      <c r="H137" s="3" t="s">
        <v>17</v>
      </c>
      <c r="I137" s="3">
        <v>125</v>
      </c>
      <c r="J137" s="3">
        <v>25</v>
      </c>
      <c r="K137" s="3">
        <v>2</v>
      </c>
      <c r="L137" s="6">
        <v>1000</v>
      </c>
      <c r="M137" s="6">
        <v>28.5</v>
      </c>
      <c r="N137" s="6">
        <f t="shared" si="4"/>
        <v>1170</v>
      </c>
      <c r="O137" s="6">
        <f t="shared" si="5"/>
        <v>31</v>
      </c>
      <c r="P137" s="6">
        <v>1.17</v>
      </c>
      <c r="Q137" s="6">
        <v>1.0877192982456141</v>
      </c>
      <c r="R137" s="18"/>
      <c r="S137" s="18"/>
    </row>
    <row r="138" spans="1:19" x14ac:dyDescent="0.25">
      <c r="A138" s="3"/>
      <c r="B138" s="3" t="s">
        <v>62</v>
      </c>
      <c r="C138" s="3"/>
      <c r="D138" s="3">
        <v>965</v>
      </c>
      <c r="E138" s="6">
        <v>11</v>
      </c>
      <c r="F138" s="3">
        <v>6</v>
      </c>
      <c r="G138" s="4">
        <v>0.16</v>
      </c>
      <c r="H138" s="3" t="s">
        <v>17</v>
      </c>
      <c r="I138" s="3">
        <v>125</v>
      </c>
      <c r="J138" s="3">
        <v>25</v>
      </c>
      <c r="K138" s="3">
        <v>2</v>
      </c>
      <c r="L138" s="6">
        <v>1000</v>
      </c>
      <c r="M138" s="6">
        <v>28.5</v>
      </c>
      <c r="N138" s="6">
        <f t="shared" si="4"/>
        <v>1230</v>
      </c>
      <c r="O138" s="6">
        <f t="shared" si="5"/>
        <v>30.5</v>
      </c>
      <c r="P138" s="6">
        <v>1.23</v>
      </c>
      <c r="Q138" s="6">
        <v>1.0701754385964912</v>
      </c>
      <c r="R138" s="18"/>
      <c r="S138" s="18"/>
    </row>
    <row r="139" spans="1:19" x14ac:dyDescent="0.25">
      <c r="A139" s="3"/>
      <c r="B139" s="3" t="s">
        <v>62</v>
      </c>
      <c r="C139" s="3"/>
      <c r="D139" s="3">
        <v>965</v>
      </c>
      <c r="E139" s="6">
        <v>11</v>
      </c>
      <c r="F139" s="3">
        <v>6</v>
      </c>
      <c r="G139" s="4">
        <v>0.22</v>
      </c>
      <c r="H139" s="3" t="s">
        <v>17</v>
      </c>
      <c r="I139" s="3">
        <v>125</v>
      </c>
      <c r="J139" s="3">
        <v>25</v>
      </c>
      <c r="K139" s="3">
        <v>2</v>
      </c>
      <c r="L139" s="6">
        <v>1000</v>
      </c>
      <c r="M139" s="6">
        <v>28.5</v>
      </c>
      <c r="N139" s="6">
        <f t="shared" si="4"/>
        <v>1550</v>
      </c>
      <c r="O139" s="6">
        <f t="shared" si="5"/>
        <v>21</v>
      </c>
      <c r="P139" s="6">
        <v>1.55</v>
      </c>
      <c r="Q139" s="6">
        <v>0.73684210526315785</v>
      </c>
      <c r="R139" s="18"/>
      <c r="S139" s="18"/>
    </row>
    <row r="140" spans="1:19" x14ac:dyDescent="0.25">
      <c r="A140" s="3"/>
      <c r="B140" s="3" t="s">
        <v>63</v>
      </c>
      <c r="C140" s="3"/>
      <c r="D140" s="3">
        <v>913</v>
      </c>
      <c r="E140" s="6">
        <v>11</v>
      </c>
      <c r="F140" s="3">
        <v>6</v>
      </c>
      <c r="G140" s="4">
        <v>0.06</v>
      </c>
      <c r="H140" s="3" t="s">
        <v>17</v>
      </c>
      <c r="I140" s="3">
        <v>125</v>
      </c>
      <c r="J140" s="3">
        <v>25</v>
      </c>
      <c r="K140" s="3">
        <v>2</v>
      </c>
      <c r="L140" s="6">
        <v>1000</v>
      </c>
      <c r="M140" s="6">
        <v>28.5</v>
      </c>
      <c r="N140" s="6">
        <f t="shared" si="4"/>
        <v>1170</v>
      </c>
      <c r="O140" s="6">
        <f t="shared" si="5"/>
        <v>31</v>
      </c>
      <c r="P140" s="6">
        <v>1.17</v>
      </c>
      <c r="Q140" s="6">
        <v>1.0877192982456141</v>
      </c>
      <c r="R140" s="18"/>
      <c r="S140" s="18"/>
    </row>
    <row r="141" spans="1:19" x14ac:dyDescent="0.25">
      <c r="A141" s="3"/>
      <c r="B141" s="3" t="s">
        <v>63</v>
      </c>
      <c r="C141" s="3"/>
      <c r="D141" s="3">
        <v>913</v>
      </c>
      <c r="E141" s="6">
        <v>11</v>
      </c>
      <c r="F141" s="3">
        <v>6</v>
      </c>
      <c r="G141" s="4">
        <v>0.11</v>
      </c>
      <c r="H141" s="3" t="s">
        <v>17</v>
      </c>
      <c r="I141" s="3">
        <v>125</v>
      </c>
      <c r="J141" s="3">
        <v>25</v>
      </c>
      <c r="K141" s="3">
        <v>2</v>
      </c>
      <c r="L141" s="6">
        <v>1000</v>
      </c>
      <c r="M141" s="6">
        <v>28.5</v>
      </c>
      <c r="N141" s="6">
        <f t="shared" si="4"/>
        <v>1200</v>
      </c>
      <c r="O141" s="6">
        <f t="shared" si="5"/>
        <v>31.500000000000004</v>
      </c>
      <c r="P141" s="6">
        <v>1.2</v>
      </c>
      <c r="Q141" s="6">
        <v>1.1052631578947369</v>
      </c>
      <c r="R141" s="18"/>
      <c r="S141" s="18"/>
    </row>
    <row r="142" spans="1:19" x14ac:dyDescent="0.25">
      <c r="A142" s="3"/>
      <c r="B142" s="3" t="s">
        <v>64</v>
      </c>
      <c r="C142" s="3"/>
      <c r="D142" s="3">
        <v>913</v>
      </c>
      <c r="E142" s="6">
        <v>11</v>
      </c>
      <c r="F142" s="3">
        <v>6</v>
      </c>
      <c r="G142" s="4">
        <v>0.16</v>
      </c>
      <c r="H142" s="3" t="s">
        <v>17</v>
      </c>
      <c r="I142" s="3">
        <v>125</v>
      </c>
      <c r="J142" s="3">
        <v>25</v>
      </c>
      <c r="K142" s="3">
        <v>2</v>
      </c>
      <c r="L142" s="6">
        <v>1000</v>
      </c>
      <c r="M142" s="6">
        <v>28.5</v>
      </c>
      <c r="N142" s="6">
        <f t="shared" si="4"/>
        <v>1250</v>
      </c>
      <c r="O142" s="6">
        <f t="shared" si="5"/>
        <v>32</v>
      </c>
      <c r="P142" s="6">
        <v>1.25</v>
      </c>
      <c r="Q142" s="6">
        <v>1.1228070175438596</v>
      </c>
      <c r="R142" s="18"/>
      <c r="S142" s="18"/>
    </row>
    <row r="143" spans="1:19" x14ac:dyDescent="0.25">
      <c r="A143" s="3"/>
      <c r="B143" s="3" t="s">
        <v>64</v>
      </c>
      <c r="C143" s="3"/>
      <c r="D143" s="3">
        <v>913</v>
      </c>
      <c r="E143" s="6">
        <v>11</v>
      </c>
      <c r="F143" s="3">
        <v>6</v>
      </c>
      <c r="G143" s="4">
        <v>0.24</v>
      </c>
      <c r="H143" s="3" t="s">
        <v>17</v>
      </c>
      <c r="I143" s="3">
        <v>125</v>
      </c>
      <c r="J143" s="3">
        <v>25</v>
      </c>
      <c r="K143" s="3">
        <v>2</v>
      </c>
      <c r="L143" s="6">
        <v>1000</v>
      </c>
      <c r="M143" s="6">
        <v>28.5</v>
      </c>
      <c r="N143" s="6">
        <f t="shared" si="4"/>
        <v>1450</v>
      </c>
      <c r="O143" s="6">
        <f t="shared" si="5"/>
        <v>23</v>
      </c>
      <c r="P143" s="6">
        <v>1.45</v>
      </c>
      <c r="Q143" s="6">
        <v>0.80701754385964908</v>
      </c>
      <c r="R143" s="18"/>
      <c r="S143" s="1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Single vs Mix</vt:lpstr>
      <vt:lpstr>Sheet1</vt:lpstr>
      <vt:lpstr>mixed</vt:lpstr>
      <vt:lpstr>Sheet3</vt:lpstr>
      <vt:lpstr>Sheet2</vt:lpstr>
      <vt:lpstr>single only</vt:lpstr>
      <vt:lpstr>single true</vt:lpstr>
      <vt:lpstr>mix ture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absdj</dc:creator>
  <cp:lastModifiedBy>GJ</cp:lastModifiedBy>
  <dcterms:created xsi:type="dcterms:W3CDTF">2015-06-05T18:19:34Z</dcterms:created>
  <dcterms:modified xsi:type="dcterms:W3CDTF">2022-02-24T01:41:03Z</dcterms:modified>
</cp:coreProperties>
</file>