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3717961D-DEBA-44ED-A83C-DE9DBB173B83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Power &amp; Thrust Data" sheetId="3" r:id="rId1"/>
    <sheet name="Drag &amp; Lift Data" sheetId="2" r:id="rId2"/>
    <sheet name="Cruise Speed (Loaded)" sheetId="4" r:id="rId3"/>
    <sheet name="Cruise Speed (Empty)" sheetId="5" r:id="rId4"/>
    <sheet name="Flight 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6" l="1"/>
  <c r="E6" i="6"/>
  <c r="G5" i="6"/>
  <c r="E5" i="6"/>
  <c r="G4" i="6"/>
  <c r="E4" i="6"/>
  <c r="G3" i="6"/>
  <c r="E3" i="6"/>
  <c r="G2" i="6"/>
  <c r="E2" i="6"/>
  <c r="C31" i="5"/>
  <c r="D31" i="5" s="1"/>
  <c r="E31" i="5" s="1"/>
  <c r="F31" i="5" s="1"/>
  <c r="B31" i="5"/>
  <c r="D30" i="5"/>
  <c r="E30" i="5" s="1"/>
  <c r="F30" i="5" s="1"/>
  <c r="C30" i="5"/>
  <c r="B30" i="5"/>
  <c r="C29" i="5"/>
  <c r="D29" i="5" s="1"/>
  <c r="E29" i="5" s="1"/>
  <c r="F29" i="5" s="1"/>
  <c r="B29" i="5"/>
  <c r="C28" i="5"/>
  <c r="B28" i="5"/>
  <c r="D28" i="5" s="1"/>
  <c r="E28" i="5" s="1"/>
  <c r="F28" i="5" s="1"/>
  <c r="C27" i="5"/>
  <c r="D27" i="5" s="1"/>
  <c r="E27" i="5" s="1"/>
  <c r="F27" i="5" s="1"/>
  <c r="B27" i="5"/>
  <c r="D26" i="5"/>
  <c r="E26" i="5" s="1"/>
  <c r="F26" i="5" s="1"/>
  <c r="C26" i="5"/>
  <c r="B26" i="5"/>
  <c r="C25" i="5"/>
  <c r="D25" i="5" s="1"/>
  <c r="E25" i="5" s="1"/>
  <c r="F25" i="5" s="1"/>
  <c r="B25" i="5"/>
  <c r="C24" i="5"/>
  <c r="B24" i="5"/>
  <c r="D24" i="5" s="1"/>
  <c r="E24" i="5" s="1"/>
  <c r="F24" i="5" s="1"/>
  <c r="C23" i="5"/>
  <c r="D23" i="5" s="1"/>
  <c r="E23" i="5" s="1"/>
  <c r="F23" i="5" s="1"/>
  <c r="B23" i="5"/>
  <c r="D22" i="5"/>
  <c r="E22" i="5" s="1"/>
  <c r="F22" i="5" s="1"/>
  <c r="C22" i="5"/>
  <c r="B22" i="5"/>
  <c r="C21" i="5"/>
  <c r="D21" i="5" s="1"/>
  <c r="E21" i="5" s="1"/>
  <c r="F21" i="5" s="1"/>
  <c r="B21" i="5"/>
  <c r="C20" i="5"/>
  <c r="B20" i="5"/>
  <c r="D20" i="5" s="1"/>
  <c r="E20" i="5" s="1"/>
  <c r="F20" i="5" s="1"/>
  <c r="C19" i="5"/>
  <c r="D19" i="5" s="1"/>
  <c r="E19" i="5" s="1"/>
  <c r="F19" i="5" s="1"/>
  <c r="B19" i="5"/>
  <c r="D18" i="5"/>
  <c r="E18" i="5" s="1"/>
  <c r="F18" i="5" s="1"/>
  <c r="C18" i="5"/>
  <c r="B18" i="5"/>
  <c r="C17" i="5"/>
  <c r="D17" i="5" s="1"/>
  <c r="E17" i="5" s="1"/>
  <c r="F17" i="5" s="1"/>
  <c r="B17" i="5"/>
  <c r="C16" i="5"/>
  <c r="B16" i="5"/>
  <c r="D16" i="5" s="1"/>
  <c r="E16" i="5" s="1"/>
  <c r="F16" i="5" s="1"/>
  <c r="C15" i="5"/>
  <c r="D15" i="5" s="1"/>
  <c r="E15" i="5" s="1"/>
  <c r="F15" i="5" s="1"/>
  <c r="B15" i="5"/>
  <c r="D14" i="5"/>
  <c r="E14" i="5" s="1"/>
  <c r="F14" i="5" s="1"/>
  <c r="C14" i="5"/>
  <c r="B14" i="5"/>
  <c r="C13" i="5"/>
  <c r="D13" i="5" s="1"/>
  <c r="E13" i="5" s="1"/>
  <c r="F13" i="5" s="1"/>
  <c r="B13" i="5"/>
  <c r="C12" i="5"/>
  <c r="B12" i="5"/>
  <c r="D12" i="5" s="1"/>
  <c r="E12" i="5" s="1"/>
  <c r="F12" i="5" s="1"/>
  <c r="C11" i="5"/>
  <c r="D11" i="5" s="1"/>
  <c r="E11" i="5" s="1"/>
  <c r="F11" i="5" s="1"/>
  <c r="B11" i="5"/>
  <c r="D10" i="5"/>
  <c r="E10" i="5" s="1"/>
  <c r="F10" i="5" s="1"/>
  <c r="C10" i="5"/>
  <c r="B10" i="5"/>
  <c r="C9" i="5"/>
  <c r="D9" i="5" s="1"/>
  <c r="E9" i="5" s="1"/>
  <c r="F9" i="5" s="1"/>
  <c r="B9" i="5"/>
  <c r="C8" i="5"/>
  <c r="B8" i="5"/>
  <c r="D8" i="5" s="1"/>
  <c r="E8" i="5" s="1"/>
  <c r="F8" i="5" s="1"/>
  <c r="C7" i="5"/>
  <c r="D7" i="5" s="1"/>
  <c r="E7" i="5" s="1"/>
  <c r="F7" i="5" s="1"/>
  <c r="B7" i="5"/>
  <c r="D6" i="5"/>
  <c r="E6" i="5" s="1"/>
  <c r="F6" i="5" s="1"/>
  <c r="C6" i="5"/>
  <c r="B6" i="5"/>
  <c r="C5" i="5"/>
  <c r="D5" i="5" s="1"/>
  <c r="E5" i="5" s="1"/>
  <c r="F5" i="5" s="1"/>
  <c r="B5" i="5"/>
  <c r="C4" i="5"/>
  <c r="B4" i="5"/>
  <c r="D4" i="5" s="1"/>
  <c r="E4" i="5" s="1"/>
  <c r="F4" i="5" s="1"/>
  <c r="C3" i="5"/>
  <c r="D3" i="5" s="1"/>
  <c r="E3" i="5" s="1"/>
  <c r="F3" i="5" s="1"/>
  <c r="B3" i="5"/>
  <c r="D2" i="5"/>
  <c r="E2" i="5" s="1"/>
  <c r="F2" i="5" s="1"/>
  <c r="C2" i="5"/>
  <c r="B2" i="5"/>
  <c r="C31" i="4"/>
  <c r="D31" i="4" s="1"/>
  <c r="E31" i="4" s="1"/>
  <c r="F31" i="4" s="1"/>
  <c r="B31" i="4"/>
  <c r="D30" i="4"/>
  <c r="E30" i="4" s="1"/>
  <c r="F30" i="4" s="1"/>
  <c r="C30" i="4"/>
  <c r="B30" i="4"/>
  <c r="C29" i="4"/>
  <c r="D29" i="4" s="1"/>
  <c r="E29" i="4" s="1"/>
  <c r="F29" i="4" s="1"/>
  <c r="B29" i="4"/>
  <c r="C28" i="4"/>
  <c r="B28" i="4"/>
  <c r="D28" i="4" s="1"/>
  <c r="E28" i="4" s="1"/>
  <c r="F28" i="4" s="1"/>
  <c r="C27" i="4"/>
  <c r="D27" i="4" s="1"/>
  <c r="E27" i="4" s="1"/>
  <c r="F27" i="4" s="1"/>
  <c r="B27" i="4"/>
  <c r="D26" i="4"/>
  <c r="E26" i="4" s="1"/>
  <c r="F26" i="4" s="1"/>
  <c r="C26" i="4"/>
  <c r="B26" i="4"/>
  <c r="C25" i="4"/>
  <c r="D25" i="4" s="1"/>
  <c r="E25" i="4" s="1"/>
  <c r="F25" i="4" s="1"/>
  <c r="B25" i="4"/>
  <c r="C24" i="4"/>
  <c r="B24" i="4"/>
  <c r="D24" i="4" s="1"/>
  <c r="E24" i="4" s="1"/>
  <c r="F24" i="4" s="1"/>
  <c r="E23" i="4"/>
  <c r="F23" i="4" s="1"/>
  <c r="D23" i="4"/>
  <c r="C23" i="4"/>
  <c r="B23" i="4"/>
  <c r="D22" i="4"/>
  <c r="E22" i="4" s="1"/>
  <c r="F22" i="4" s="1"/>
  <c r="C22" i="4"/>
  <c r="B22" i="4"/>
  <c r="C21" i="4"/>
  <c r="D21" i="4" s="1"/>
  <c r="E21" i="4" s="1"/>
  <c r="F21" i="4" s="1"/>
  <c r="B21" i="4"/>
  <c r="C20" i="4"/>
  <c r="B20" i="4"/>
  <c r="D20" i="4" s="1"/>
  <c r="E20" i="4" s="1"/>
  <c r="F20" i="4" s="1"/>
  <c r="E19" i="4"/>
  <c r="F19" i="4" s="1"/>
  <c r="D19" i="4"/>
  <c r="C19" i="4"/>
  <c r="B19" i="4"/>
  <c r="D18" i="4"/>
  <c r="E18" i="4" s="1"/>
  <c r="F18" i="4" s="1"/>
  <c r="C18" i="4"/>
  <c r="B18" i="4"/>
  <c r="C17" i="4"/>
  <c r="D17" i="4" s="1"/>
  <c r="E17" i="4" s="1"/>
  <c r="F17" i="4" s="1"/>
  <c r="B17" i="4"/>
  <c r="C16" i="4"/>
  <c r="B16" i="4"/>
  <c r="D16" i="4" s="1"/>
  <c r="E16" i="4" s="1"/>
  <c r="F16" i="4" s="1"/>
  <c r="E15" i="4"/>
  <c r="F15" i="4" s="1"/>
  <c r="D15" i="4"/>
  <c r="C15" i="4"/>
  <c r="B15" i="4"/>
  <c r="D14" i="4"/>
  <c r="E14" i="4" s="1"/>
  <c r="F14" i="4" s="1"/>
  <c r="C14" i="4"/>
  <c r="B14" i="4"/>
  <c r="C13" i="4"/>
  <c r="D13" i="4" s="1"/>
  <c r="E13" i="4" s="1"/>
  <c r="F13" i="4" s="1"/>
  <c r="B13" i="4"/>
  <c r="C12" i="4"/>
  <c r="B12" i="4"/>
  <c r="D12" i="4" s="1"/>
  <c r="E12" i="4" s="1"/>
  <c r="F12" i="4" s="1"/>
  <c r="E11" i="4"/>
  <c r="F11" i="4" s="1"/>
  <c r="D11" i="4"/>
  <c r="C11" i="4"/>
  <c r="B11" i="4"/>
  <c r="D10" i="4"/>
  <c r="E10" i="4" s="1"/>
  <c r="F10" i="4" s="1"/>
  <c r="C10" i="4"/>
  <c r="B10" i="4"/>
  <c r="C9" i="4"/>
  <c r="D9" i="4" s="1"/>
  <c r="E9" i="4" s="1"/>
  <c r="F9" i="4" s="1"/>
  <c r="B9" i="4"/>
  <c r="C8" i="4"/>
  <c r="B8" i="4"/>
  <c r="D8" i="4" s="1"/>
  <c r="E8" i="4" s="1"/>
  <c r="F8" i="4" s="1"/>
  <c r="E7" i="4"/>
  <c r="F7" i="4" s="1"/>
  <c r="D7" i="4"/>
  <c r="C7" i="4"/>
  <c r="B7" i="4"/>
  <c r="D6" i="4"/>
  <c r="E6" i="4" s="1"/>
  <c r="F6" i="4" s="1"/>
  <c r="C6" i="4"/>
  <c r="B6" i="4"/>
  <c r="C5" i="4"/>
  <c r="D5" i="4" s="1"/>
  <c r="E5" i="4" s="1"/>
  <c r="F5" i="4" s="1"/>
  <c r="B5" i="4"/>
  <c r="C4" i="4"/>
  <c r="B4" i="4"/>
  <c r="D4" i="4" s="1"/>
  <c r="E4" i="4" s="1"/>
  <c r="F4" i="4" s="1"/>
  <c r="E3" i="4"/>
  <c r="F3" i="4" s="1"/>
  <c r="D3" i="4"/>
  <c r="C3" i="4"/>
  <c r="B3" i="4"/>
  <c r="D2" i="4"/>
  <c r="E2" i="4" s="1"/>
  <c r="F2" i="4" s="1"/>
  <c r="C2" i="4"/>
  <c r="B2" i="4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H3" i="5" l="1"/>
  <c r="G3" i="5"/>
  <c r="G5" i="5"/>
  <c r="H5" i="5"/>
  <c r="G10" i="5"/>
  <c r="H10" i="5"/>
  <c r="H16" i="5"/>
  <c r="G16" i="5"/>
  <c r="H19" i="5"/>
  <c r="G19" i="5"/>
  <c r="H21" i="5"/>
  <c r="G21" i="5"/>
  <c r="G26" i="5"/>
  <c r="H26" i="5"/>
  <c r="H4" i="5"/>
  <c r="G4" i="5"/>
  <c r="H7" i="5"/>
  <c r="G7" i="5"/>
  <c r="H9" i="5"/>
  <c r="G9" i="5"/>
  <c r="G14" i="5"/>
  <c r="H14" i="5"/>
  <c r="H20" i="5"/>
  <c r="G20" i="5"/>
  <c r="H23" i="5"/>
  <c r="G23" i="5"/>
  <c r="H25" i="5"/>
  <c r="G25" i="5"/>
  <c r="G30" i="5"/>
  <c r="H30" i="5"/>
  <c r="G2" i="5"/>
  <c r="H2" i="5"/>
  <c r="H8" i="5"/>
  <c r="G8" i="5"/>
  <c r="H11" i="5"/>
  <c r="G11" i="5"/>
  <c r="H13" i="5"/>
  <c r="G13" i="5"/>
  <c r="G18" i="5"/>
  <c r="H18" i="5"/>
  <c r="H24" i="5"/>
  <c r="G24" i="5"/>
  <c r="H27" i="5"/>
  <c r="G27" i="5"/>
  <c r="H29" i="5"/>
  <c r="G29" i="5"/>
  <c r="G6" i="5"/>
  <c r="H6" i="5"/>
  <c r="H12" i="5"/>
  <c r="G12" i="5"/>
  <c r="H15" i="5"/>
  <c r="G15" i="5"/>
  <c r="H17" i="5"/>
  <c r="G17" i="5"/>
  <c r="G22" i="5"/>
  <c r="H22" i="5"/>
  <c r="H28" i="5"/>
  <c r="G28" i="5"/>
  <c r="H31" i="5"/>
  <c r="G31" i="5"/>
  <c r="G13" i="4"/>
  <c r="H13" i="4"/>
  <c r="G26" i="4"/>
  <c r="H26" i="4"/>
  <c r="H7" i="4"/>
  <c r="G7" i="4"/>
  <c r="H12" i="4"/>
  <c r="G12" i="4"/>
  <c r="H23" i="4"/>
  <c r="G23" i="4"/>
  <c r="G30" i="4"/>
  <c r="H30" i="4"/>
  <c r="G2" i="4"/>
  <c r="H2" i="4"/>
  <c r="H3" i="4"/>
  <c r="G3" i="4"/>
  <c r="H5" i="4"/>
  <c r="G5" i="4"/>
  <c r="H8" i="4"/>
  <c r="G8" i="4"/>
  <c r="G18" i="4"/>
  <c r="H18" i="4"/>
  <c r="H19" i="4"/>
  <c r="G19" i="4"/>
  <c r="G21" i="4"/>
  <c r="H21" i="4"/>
  <c r="H24" i="4"/>
  <c r="G24" i="4"/>
  <c r="H27" i="4"/>
  <c r="G27" i="4"/>
  <c r="H29" i="4"/>
  <c r="G29" i="4"/>
  <c r="G10" i="4"/>
  <c r="H10" i="4"/>
  <c r="H11" i="4"/>
  <c r="G11" i="4"/>
  <c r="H16" i="4"/>
  <c r="G16" i="4"/>
  <c r="G6" i="4"/>
  <c r="H6" i="4"/>
  <c r="G9" i="4"/>
  <c r="H9" i="4"/>
  <c r="G22" i="4"/>
  <c r="H22" i="4"/>
  <c r="H25" i="4"/>
  <c r="G25" i="4"/>
  <c r="H4" i="4"/>
  <c r="G4" i="4"/>
  <c r="G14" i="4"/>
  <c r="H14" i="4"/>
  <c r="H15" i="4"/>
  <c r="G15" i="4"/>
  <c r="H17" i="4"/>
  <c r="G17" i="4"/>
  <c r="H20" i="4"/>
  <c r="G20" i="4"/>
  <c r="H28" i="4"/>
  <c r="G28" i="4"/>
  <c r="H31" i="4"/>
  <c r="G31" i="4"/>
</calcChain>
</file>

<file path=xl/sharedStrings.xml><?xml version="1.0" encoding="utf-8"?>
<sst xmlns="http://schemas.openxmlformats.org/spreadsheetml/2006/main" count="52" uniqueCount="39">
  <si>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</si>
  <si>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</si>
  <si>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</si>
  <si>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</si>
  <si>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</si>
  <si>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</si>
  <si>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</si>
  <si>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</si>
  <si>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</si>
  <si>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</si>
  <si>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</si>
  <si>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</si>
  <si>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</si>
  <si>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</si>
  <si>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</si>
  <si>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</si>
  <si>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</si>
  <si>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</si>
  <si>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</si>
  <si>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</si>
  <si>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Vertical Thrust</t>
  </si>
  <si>
    <t>Horizontal Thrust</t>
  </si>
  <si>
    <t>Total Thrust</t>
  </si>
  <si>
    <t>Thrust per motor</t>
  </si>
  <si>
    <t>Power per Motor</t>
  </si>
  <si>
    <t>Total Power</t>
  </si>
  <si>
    <t>Cruise Efficiency</t>
  </si>
  <si>
    <t>Part</t>
  </si>
  <si>
    <t>Time (s)</t>
  </si>
  <si>
    <t>Average Vertical Thrust (kgf)</t>
  </si>
  <si>
    <t>Average Horizontal Thrust (kgf)</t>
  </si>
  <si>
    <t>Average Total Thrust (kgf)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</si>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</sst>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A79:A80"/>
    <mergeCell ref="B79:B80"/>
    <mergeCell ref="B46:B56"/>
    <mergeCell ref="B57:B67"/>
    <mergeCell ref="B68:B78"/>
    <mergeCell ref="A46:A78"/>
    <mergeCell ref="B2:B12"/>
    <mergeCell ref="B13:B23"/>
    <mergeCell ref="A2:A23"/>
    <mergeCell ref="A24:A45"/>
    <mergeCell ref="B24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D12" sqref="D12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H31"/>
  <sheetViews>
    <sheetView workbookViewId="0">
      <selection activeCell="C7" sqref="C7"/>
    </sheetView>
  </sheetViews>
  <sheetFormatPr defaultRowHeight="14.5" x14ac:dyDescent="0.35"/>
  <cols>
    <col min="2" max="2" width="15.54296875" customWidth="1"/>
    <col min="3" max="3" width="18.54296875" customWidth="1"/>
    <col min="4" max="4" width="14.6328125" customWidth="1"/>
    <col min="5" max="5" width="19.08984375" customWidth="1"/>
    <col min="6" max="6" width="16" customWidth="1"/>
    <col min="7" max="7" width="13.81640625" customWidth="1"/>
    <col min="8" max="8" width="16.4531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1</v>
      </c>
      <c r="B2">
        <f>IF(6.9-(0.350317*A2*A2-0.202576*A2)/9.8&gt;0, 6.9-(0.350317*A2*A2-0.202576*A2)/9.8, 0)</f>
        <v>6.8849243877551025</v>
      </c>
      <c r="C2">
        <f>(0.0350823*A2*A2+0.00372739*A2)/9.8</f>
        <v>3.960172448979591E-3</v>
      </c>
      <c r="D2">
        <f>SQRT(C2*C2+B2*B2)</f>
        <v>6.8849255266902336</v>
      </c>
      <c r="E2">
        <f>D2/4</f>
        <v>1.7212313816725584</v>
      </c>
      <c r="F2">
        <f>1000000*0.0000373344395*E2*E2+ 1000*0.109504955*E2</f>
        <v>299.09177435095376</v>
      </c>
      <c r="G2">
        <f>F2*4</f>
        <v>1196.367097403815</v>
      </c>
      <c r="H2">
        <f>F2/A2</f>
        <v>299.09177435095376</v>
      </c>
    </row>
    <row r="3" spans="1:8" x14ac:dyDescent="0.35">
      <c r="A3">
        <v>2</v>
      </c>
      <c r="B3">
        <f t="shared" ref="B3:B22" si="0">IF(6.9-(0.350317*A3*A3-0.202576*A3)/9.8&gt;0, 6.9-(0.350317*A3*A3-0.202576*A3)/9.8, 0)</f>
        <v>6.7983555102040816</v>
      </c>
      <c r="C3">
        <f t="shared" ref="C3:C22" si="1">(0.0350823*A3*A3+0.00372739*A3)/9.8</f>
        <v>1.5079997959183671E-2</v>
      </c>
      <c r="D3">
        <f t="shared" ref="D3:D31" si="2">SQRT(C3*C3+B3*B3)</f>
        <v>6.7983722352825486</v>
      </c>
      <c r="E3">
        <f t="shared" ref="E3:E31" si="3">D3/4</f>
        <v>1.6995930588206372</v>
      </c>
      <c r="F3">
        <f t="shared" ref="F3:F31" si="4">1000000*0.0000373344395*E3*E3+ 1000*0.109504955*E3</f>
        <v>293.95874183123203</v>
      </c>
      <c r="G3">
        <f t="shared" ref="G3:G31" si="5">F3*4</f>
        <v>1175.8349673249281</v>
      </c>
      <c r="H3">
        <f t="shared" ref="H3:H31" si="6">F3/A3</f>
        <v>146.97937091561602</v>
      </c>
    </row>
    <row r="4" spans="1:8" x14ac:dyDescent="0.35">
      <c r="A4">
        <v>3</v>
      </c>
      <c r="B4">
        <f t="shared" si="0"/>
        <v>6.6402933673469393</v>
      </c>
      <c r="C4">
        <f t="shared" si="1"/>
        <v>3.3359476530612241E-2</v>
      </c>
      <c r="D4">
        <f t="shared" si="2"/>
        <v>6.6403771624137553</v>
      </c>
      <c r="E4">
        <f t="shared" si="3"/>
        <v>1.6600942906034388</v>
      </c>
      <c r="F4">
        <f t="shared" si="4"/>
        <v>284.6790197586904</v>
      </c>
      <c r="G4">
        <f t="shared" si="5"/>
        <v>1138.7160790347616</v>
      </c>
      <c r="H4">
        <f t="shared" si="6"/>
        <v>94.893006586230129</v>
      </c>
    </row>
    <row r="5" spans="1:8" x14ac:dyDescent="0.35">
      <c r="A5">
        <v>4</v>
      </c>
      <c r="B5">
        <f t="shared" si="0"/>
        <v>6.410737959183674</v>
      </c>
      <c r="C5">
        <f t="shared" si="1"/>
        <v>5.8798608163265292E-2</v>
      </c>
      <c r="D5">
        <f t="shared" si="2"/>
        <v>6.4110076008097501</v>
      </c>
      <c r="E5">
        <f t="shared" si="3"/>
        <v>1.6027519002024375</v>
      </c>
      <c r="F5">
        <f t="shared" si="4"/>
        <v>271.41449264502978</v>
      </c>
      <c r="G5">
        <f t="shared" si="5"/>
        <v>1085.6579705801191</v>
      </c>
      <c r="H5">
        <f t="shared" si="6"/>
        <v>67.853623161257445</v>
      </c>
    </row>
    <row r="6" spans="1:8" x14ac:dyDescent="0.35">
      <c r="A6">
        <v>5</v>
      </c>
      <c r="B6">
        <f t="shared" si="0"/>
        <v>6.1096892857142864</v>
      </c>
      <c r="C6">
        <f t="shared" si="1"/>
        <v>9.1397392857142851E-2</v>
      </c>
      <c r="D6">
        <f t="shared" si="2"/>
        <v>6.1103728733517588</v>
      </c>
      <c r="E6">
        <f t="shared" si="3"/>
        <v>1.5275932183379397</v>
      </c>
      <c r="F6">
        <f t="shared" si="4"/>
        <v>254.40047343763285</v>
      </c>
      <c r="G6">
        <f t="shared" si="5"/>
        <v>1017.6018937505314</v>
      </c>
      <c r="H6">
        <f t="shared" si="6"/>
        <v>50.880094687526572</v>
      </c>
    </row>
    <row r="7" spans="1:8" x14ac:dyDescent="0.35">
      <c r="A7">
        <v>6</v>
      </c>
      <c r="B7">
        <f t="shared" si="0"/>
        <v>5.7371473469387757</v>
      </c>
      <c r="C7">
        <f t="shared" si="1"/>
        <v>0.13115583061224487</v>
      </c>
      <c r="D7">
        <f t="shared" si="2"/>
        <v>5.7386463153247407</v>
      </c>
      <c r="E7">
        <f t="shared" si="3"/>
        <v>1.4346615788311852</v>
      </c>
      <c r="F7">
        <f t="shared" si="4"/>
        <v>233.94630531084411</v>
      </c>
      <c r="G7">
        <f t="shared" si="5"/>
        <v>935.78522124337644</v>
      </c>
      <c r="H7">
        <f t="shared" si="6"/>
        <v>38.991050885140687</v>
      </c>
    </row>
    <row r="8" spans="1:8" x14ac:dyDescent="0.35">
      <c r="A8">
        <v>7</v>
      </c>
      <c r="B8">
        <f t="shared" si="0"/>
        <v>5.2931121428571437</v>
      </c>
      <c r="C8">
        <f t="shared" si="1"/>
        <v>0.1780739214285714</v>
      </c>
      <c r="D8">
        <f t="shared" si="2"/>
        <v>5.2961067283764862</v>
      </c>
      <c r="E8">
        <f t="shared" si="3"/>
        <v>1.3240266820941216</v>
      </c>
      <c r="F8">
        <f t="shared" si="4"/>
        <v>210.43649651945179</v>
      </c>
      <c r="G8">
        <f t="shared" si="5"/>
        <v>841.74598607780717</v>
      </c>
      <c r="H8">
        <f t="shared" si="6"/>
        <v>30.062356645635969</v>
      </c>
    </row>
    <row r="9" spans="1:8" x14ac:dyDescent="0.35">
      <c r="A9">
        <v>8</v>
      </c>
      <c r="B9">
        <f t="shared" si="0"/>
        <v>4.7775836734693886</v>
      </c>
      <c r="C9">
        <f t="shared" si="1"/>
        <v>0.23215166530612241</v>
      </c>
      <c r="D9">
        <f t="shared" si="2"/>
        <v>4.7832206882712054</v>
      </c>
      <c r="E9">
        <f t="shared" si="3"/>
        <v>1.1958051720678013</v>
      </c>
      <c r="F9">
        <f t="shared" si="4"/>
        <v>184.33297367540058</v>
      </c>
      <c r="G9">
        <f t="shared" si="5"/>
        <v>737.33189470160232</v>
      </c>
      <c r="H9">
        <f t="shared" si="6"/>
        <v>23.041621709425073</v>
      </c>
    </row>
    <row r="10" spans="1:8" x14ac:dyDescent="0.35">
      <c r="A10">
        <v>9</v>
      </c>
      <c r="B10">
        <f t="shared" si="0"/>
        <v>4.1905619387755113</v>
      </c>
      <c r="C10">
        <f t="shared" si="1"/>
        <v>0.29338906224489791</v>
      </c>
      <c r="D10">
        <f t="shared" si="2"/>
        <v>4.2008197419740485</v>
      </c>
      <c r="E10">
        <f t="shared" si="3"/>
        <v>1.0502049354935121</v>
      </c>
      <c r="F10">
        <f t="shared" si="4"/>
        <v>156.17993273748374</v>
      </c>
      <c r="G10">
        <f t="shared" si="5"/>
        <v>624.71973094993496</v>
      </c>
      <c r="H10">
        <f t="shared" si="6"/>
        <v>17.353325859720414</v>
      </c>
    </row>
    <row r="11" spans="1:8" x14ac:dyDescent="0.35">
      <c r="A11">
        <v>10</v>
      </c>
      <c r="B11">
        <f t="shared" si="0"/>
        <v>3.5320469387755105</v>
      </c>
      <c r="C11">
        <f t="shared" si="1"/>
        <v>0.36178611224489798</v>
      </c>
      <c r="D11">
        <f t="shared" si="2"/>
        <v>3.5505273930399035</v>
      </c>
      <c r="E11">
        <f t="shared" si="3"/>
        <v>0.88763184825997588</v>
      </c>
      <c r="F11">
        <f t="shared" si="4"/>
        <v>126.61552826528921</v>
      </c>
      <c r="G11">
        <f t="shared" si="5"/>
        <v>506.46211306115686</v>
      </c>
      <c r="H11">
        <f t="shared" si="6"/>
        <v>12.661552826528922</v>
      </c>
    </row>
    <row r="12" spans="1:8" x14ac:dyDescent="0.35">
      <c r="A12">
        <v>11</v>
      </c>
      <c r="B12">
        <f t="shared" si="0"/>
        <v>2.8020386734693883</v>
      </c>
      <c r="C12">
        <f t="shared" si="1"/>
        <v>0.43734281530612235</v>
      </c>
      <c r="D12">
        <f t="shared" si="2"/>
        <v>2.8359635868110109</v>
      </c>
      <c r="E12">
        <f t="shared" si="3"/>
        <v>0.70899089670275273</v>
      </c>
      <c r="F12">
        <f t="shared" si="4"/>
        <v>96.404847693540518</v>
      </c>
      <c r="G12">
        <f t="shared" si="5"/>
        <v>385.61939077416207</v>
      </c>
      <c r="H12">
        <f t="shared" si="6"/>
        <v>8.7640770630491378</v>
      </c>
    </row>
    <row r="13" spans="1:8" x14ac:dyDescent="0.35">
      <c r="A13">
        <v>12</v>
      </c>
      <c r="B13">
        <f t="shared" si="0"/>
        <v>2.0005371428571435</v>
      </c>
      <c r="C13">
        <f t="shared" si="1"/>
        <v>0.52005917142857139</v>
      </c>
      <c r="D13">
        <f t="shared" si="2"/>
        <v>2.0670293664430592</v>
      </c>
      <c r="E13">
        <f t="shared" si="3"/>
        <v>0.51675734161076481</v>
      </c>
      <c r="F13">
        <f t="shared" si="4"/>
        <v>66.557209098428785</v>
      </c>
      <c r="G13">
        <f t="shared" si="5"/>
        <v>266.22883639371514</v>
      </c>
      <c r="H13">
        <f t="shared" si="6"/>
        <v>5.5464340915357324</v>
      </c>
    </row>
    <row r="14" spans="1:8" x14ac:dyDescent="0.35">
      <c r="A14">
        <v>13</v>
      </c>
      <c r="B14">
        <f t="shared" si="0"/>
        <v>1.1275423469387755</v>
      </c>
      <c r="C14">
        <f t="shared" si="1"/>
        <v>0.60993518061224483</v>
      </c>
      <c r="D14">
        <f t="shared" si="2"/>
        <v>1.2819409770690278</v>
      </c>
      <c r="E14">
        <f t="shared" si="3"/>
        <v>0.32048524426725694</v>
      </c>
      <c r="F14">
        <f t="shared" si="4"/>
        <v>38.929372093844449</v>
      </c>
      <c r="G14">
        <f t="shared" si="5"/>
        <v>155.7174883753778</v>
      </c>
      <c r="H14">
        <f t="shared" si="6"/>
        <v>2.9945670841418806</v>
      </c>
    </row>
    <row r="15" spans="1:8" x14ac:dyDescent="0.35">
      <c r="A15">
        <v>14</v>
      </c>
      <c r="B15">
        <f t="shared" si="0"/>
        <v>0.18305428571428628</v>
      </c>
      <c r="C15">
        <f t="shared" si="1"/>
        <v>0.70697084285714262</v>
      </c>
      <c r="D15">
        <f t="shared" si="2"/>
        <v>0.73028531696077947</v>
      </c>
      <c r="E15">
        <f t="shared" si="3"/>
        <v>0.18257132924019487</v>
      </c>
      <c r="F15">
        <f t="shared" si="4"/>
        <v>21.23690756686598</v>
      </c>
      <c r="G15">
        <f t="shared" si="5"/>
        <v>84.947630267463921</v>
      </c>
      <c r="H15">
        <f t="shared" si="6"/>
        <v>1.5169219690618558</v>
      </c>
    </row>
    <row r="16" spans="1:8" x14ac:dyDescent="0.35">
      <c r="A16">
        <v>15</v>
      </c>
      <c r="B16">
        <f t="shared" si="0"/>
        <v>0</v>
      </c>
      <c r="C16">
        <f t="shared" si="1"/>
        <v>0.81116615816326509</v>
      </c>
      <c r="D16">
        <f t="shared" si="2"/>
        <v>0.81116615816326509</v>
      </c>
      <c r="E16">
        <f t="shared" si="3"/>
        <v>0.20279153954081627</v>
      </c>
      <c r="F16">
        <f t="shared" si="4"/>
        <v>23.74203515326284</v>
      </c>
      <c r="G16">
        <f t="shared" si="5"/>
        <v>94.968140613051361</v>
      </c>
      <c r="H16">
        <f t="shared" si="6"/>
        <v>1.582802343550856</v>
      </c>
    </row>
    <row r="17" spans="1:8" x14ac:dyDescent="0.35">
      <c r="A17">
        <v>16</v>
      </c>
      <c r="B17">
        <f t="shared" si="0"/>
        <v>0</v>
      </c>
      <c r="C17">
        <f t="shared" si="1"/>
        <v>0.92252112653061213</v>
      </c>
      <c r="D17">
        <f t="shared" si="2"/>
        <v>0.92252112653061213</v>
      </c>
      <c r="E17">
        <f t="shared" si="3"/>
        <v>0.23063028163265303</v>
      </c>
      <c r="F17">
        <f t="shared" si="4"/>
        <v>27.24098964994322</v>
      </c>
      <c r="G17">
        <f t="shared" si="5"/>
        <v>108.96395859977288</v>
      </c>
      <c r="H17">
        <f t="shared" si="6"/>
        <v>1.7025618531214513</v>
      </c>
    </row>
    <row r="18" spans="1:8" x14ac:dyDescent="0.35">
      <c r="A18">
        <v>17</v>
      </c>
      <c r="B18">
        <f t="shared" si="0"/>
        <v>0</v>
      </c>
      <c r="C18">
        <f t="shared" si="1"/>
        <v>1.0410357479591834</v>
      </c>
      <c r="D18">
        <f t="shared" si="2"/>
        <v>1.0410357479591834</v>
      </c>
      <c r="E18">
        <f t="shared" si="3"/>
        <v>0.26025893698979585</v>
      </c>
      <c r="F18">
        <f t="shared" si="4"/>
        <v>31.028480775866065</v>
      </c>
      <c r="G18">
        <f t="shared" si="5"/>
        <v>124.11392310346426</v>
      </c>
      <c r="H18">
        <f t="shared" si="6"/>
        <v>1.8252047515215333</v>
      </c>
    </row>
    <row r="19" spans="1:8" x14ac:dyDescent="0.35">
      <c r="A19">
        <v>18</v>
      </c>
      <c r="B19">
        <f t="shared" si="0"/>
        <v>0</v>
      </c>
      <c r="C19">
        <f t="shared" si="1"/>
        <v>1.1667100224489795</v>
      </c>
      <c r="D19">
        <f t="shared" si="2"/>
        <v>1.1667100224489795</v>
      </c>
      <c r="E19">
        <f t="shared" si="3"/>
        <v>0.29167750561224487</v>
      </c>
      <c r="F19">
        <f t="shared" si="4"/>
        <v>35.116388213019121</v>
      </c>
      <c r="G19">
        <f t="shared" si="5"/>
        <v>140.46555285207648</v>
      </c>
      <c r="H19">
        <f t="shared" si="6"/>
        <v>1.95091045627884</v>
      </c>
    </row>
    <row r="20" spans="1:8" x14ac:dyDescent="0.35">
      <c r="A20">
        <v>19</v>
      </c>
      <c r="B20">
        <f t="shared" si="0"/>
        <v>0</v>
      </c>
      <c r="C20">
        <f t="shared" si="1"/>
        <v>1.2995439499999999</v>
      </c>
      <c r="D20">
        <f t="shared" si="2"/>
        <v>1.2995439499999999</v>
      </c>
      <c r="E20">
        <f t="shared" si="3"/>
        <v>0.32488598749999997</v>
      </c>
      <c r="F20">
        <f t="shared" si="4"/>
        <v>39.517309313501073</v>
      </c>
      <c r="G20">
        <f t="shared" si="5"/>
        <v>158.06923725400429</v>
      </c>
      <c r="H20">
        <f t="shared" si="6"/>
        <v>2.079858384921109</v>
      </c>
    </row>
    <row r="21" spans="1:8" x14ac:dyDescent="0.35">
      <c r="A21">
        <v>20</v>
      </c>
      <c r="B21">
        <f t="shared" si="0"/>
        <v>0</v>
      </c>
      <c r="C21">
        <f t="shared" si="1"/>
        <v>1.4395375306122449</v>
      </c>
      <c r="D21">
        <f t="shared" si="2"/>
        <v>1.4395375306122449</v>
      </c>
      <c r="E21">
        <f t="shared" si="3"/>
        <v>0.35988438265306122</v>
      </c>
      <c r="F21">
        <f t="shared" si="4"/>
        <v>44.244559099521553</v>
      </c>
      <c r="G21">
        <f t="shared" si="5"/>
        <v>176.97823639808621</v>
      </c>
      <c r="H21">
        <f t="shared" si="6"/>
        <v>2.2122279549760777</v>
      </c>
    </row>
    <row r="22" spans="1:8" x14ac:dyDescent="0.35">
      <c r="A22">
        <v>21</v>
      </c>
      <c r="B22">
        <f t="shared" si="0"/>
        <v>0</v>
      </c>
      <c r="C22">
        <f t="shared" si="1"/>
        <v>1.586690764285714</v>
      </c>
      <c r="D22">
        <f t="shared" si="2"/>
        <v>1.586690764285714</v>
      </c>
      <c r="E22">
        <f t="shared" si="3"/>
        <v>0.3966726910714285</v>
      </c>
      <c r="F22">
        <f t="shared" si="4"/>
        <v>49.31217026340115</v>
      </c>
      <c r="G22">
        <f t="shared" si="5"/>
        <v>197.2486810536046</v>
      </c>
      <c r="H22">
        <f t="shared" si="6"/>
        <v>2.3481985839714832</v>
      </c>
    </row>
    <row r="23" spans="1:8" x14ac:dyDescent="0.35">
      <c r="A23">
        <v>22</v>
      </c>
      <c r="B23">
        <f>IF(6.9-(0.350317*A23*A23-0.202576*A23)/9.8&gt;0, 6.9-(0.350317*A23*A23-0.202576*A23)/9.8, 0)</f>
        <v>0</v>
      </c>
      <c r="C23">
        <f>(0.0350823*A23*A23+0.00372739*A23)/9.8</f>
        <v>1.7410036510204079</v>
      </c>
      <c r="D23">
        <f t="shared" si="2"/>
        <v>1.7410036510204079</v>
      </c>
      <c r="E23">
        <f t="shared" si="3"/>
        <v>0.43525091275510197</v>
      </c>
      <c r="F23">
        <f t="shared" si="4"/>
        <v>54.7348931675714</v>
      </c>
      <c r="G23">
        <f t="shared" si="5"/>
        <v>218.9395726702856</v>
      </c>
      <c r="H23">
        <f t="shared" si="6"/>
        <v>2.4879496894350637</v>
      </c>
    </row>
    <row r="24" spans="1:8" x14ac:dyDescent="0.35">
      <c r="A24">
        <v>23</v>
      </c>
      <c r="B24">
        <f>IF(6.9-(0.350317*A24*A24-0.202576*A24)/9.8&gt;0, 6.9-(0.350317*A24*A24-0.202576*A24)/9.8, 0)</f>
        <v>0</v>
      </c>
      <c r="C24">
        <f>(0.0350823*A24*A24+0.00372739*A24)/9.8</f>
        <v>1.9024761908163261</v>
      </c>
      <c r="D24">
        <f t="shared" si="2"/>
        <v>1.9024761908163261</v>
      </c>
      <c r="E24">
        <f t="shared" si="3"/>
        <v>0.47561904770408153</v>
      </c>
      <c r="F24">
        <f t="shared" si="4"/>
        <v>60.528195844574803</v>
      </c>
      <c r="G24">
        <f t="shared" si="5"/>
        <v>242.11278337829921</v>
      </c>
      <c r="H24">
        <f t="shared" si="6"/>
        <v>2.6316606888945566</v>
      </c>
    </row>
    <row r="25" spans="1:8" x14ac:dyDescent="0.35">
      <c r="A25">
        <v>24</v>
      </c>
      <c r="B25">
        <f>IF(6.9-(0.350317*A25*A25-0.202576*A25)/9.8&gt;0, 6.9-(0.350317*A25*A25-0.202576*A25)/9.8, 0)</f>
        <v>0</v>
      </c>
      <c r="C25">
        <f>(0.0350823*A25*A25+0.00372739*A25)/9.8</f>
        <v>2.0711083836734692</v>
      </c>
      <c r="D25">
        <f t="shared" si="2"/>
        <v>2.0711083836734692</v>
      </c>
      <c r="E25">
        <f t="shared" si="3"/>
        <v>0.51777709591836729</v>
      </c>
      <c r="F25">
        <f t="shared" si="4"/>
        <v>66.708263997064805</v>
      </c>
      <c r="G25">
        <f t="shared" si="5"/>
        <v>266.83305598825922</v>
      </c>
      <c r="H25">
        <f t="shared" si="6"/>
        <v>2.7795109998777003</v>
      </c>
    </row>
    <row r="26" spans="1:8" x14ac:dyDescent="0.35">
      <c r="A26">
        <v>25</v>
      </c>
      <c r="B26">
        <f t="shared" ref="B26:B31" si="7">IF(6.9-(0.350317*A26*A26-0.202576*A26)/9.8&gt;0, 6.9-(0.350317*A26*A26-0.202576*A26)/9.8, 0)</f>
        <v>0</v>
      </c>
      <c r="C26">
        <f t="shared" ref="C26:C31" si="8">(0.0350823*A26*A26+0.00372739*A26)/9.8</f>
        <v>2.2469002295918363</v>
      </c>
      <c r="D26">
        <f t="shared" si="2"/>
        <v>2.2469002295918363</v>
      </c>
      <c r="E26">
        <f t="shared" si="3"/>
        <v>0.56172505739795908</v>
      </c>
      <c r="F26">
        <f t="shared" si="4"/>
        <v>73.292000997805772</v>
      </c>
      <c r="G26">
        <f t="shared" si="5"/>
        <v>293.16800399122309</v>
      </c>
      <c r="H26">
        <f t="shared" si="6"/>
        <v>2.9316800399122309</v>
      </c>
    </row>
    <row r="27" spans="1:8" x14ac:dyDescent="0.35">
      <c r="A27">
        <v>26</v>
      </c>
      <c r="B27">
        <f t="shared" si="7"/>
        <v>0</v>
      </c>
      <c r="C27">
        <f t="shared" si="8"/>
        <v>2.4298517285714283</v>
      </c>
      <c r="D27">
        <f t="shared" si="2"/>
        <v>2.4298517285714283</v>
      </c>
      <c r="E27">
        <f t="shared" si="3"/>
        <v>0.60746293214285707</v>
      </c>
      <c r="F27">
        <f t="shared" si="4"/>
        <v>80.29702788967306</v>
      </c>
      <c r="G27">
        <f t="shared" si="5"/>
        <v>321.18811155869224</v>
      </c>
      <c r="H27">
        <f t="shared" si="6"/>
        <v>3.0883472265258871</v>
      </c>
    </row>
    <row r="28" spans="1:8" x14ac:dyDescent="0.35">
      <c r="A28">
        <v>27</v>
      </c>
      <c r="B28">
        <f t="shared" si="7"/>
        <v>0</v>
      </c>
      <c r="C28">
        <f t="shared" si="8"/>
        <v>2.6199628806122446</v>
      </c>
      <c r="D28">
        <f t="shared" si="2"/>
        <v>2.6199628806122446</v>
      </c>
      <c r="E28">
        <f t="shared" si="3"/>
        <v>0.65499072015306115</v>
      </c>
      <c r="F28">
        <f t="shared" si="4"/>
        <v>87.741683385652948</v>
      </c>
      <c r="G28">
        <f t="shared" si="5"/>
        <v>350.96673354261179</v>
      </c>
      <c r="H28">
        <f t="shared" si="6"/>
        <v>3.2496919772464055</v>
      </c>
    </row>
    <row r="29" spans="1:8" x14ac:dyDescent="0.35">
      <c r="A29">
        <v>28</v>
      </c>
      <c r="B29">
        <f t="shared" si="7"/>
        <v>0</v>
      </c>
      <c r="C29">
        <f t="shared" si="8"/>
        <v>2.8172336857142848</v>
      </c>
      <c r="D29">
        <f t="shared" si="2"/>
        <v>2.8172336857142848</v>
      </c>
      <c r="E29">
        <f t="shared" si="3"/>
        <v>0.7043084214285712</v>
      </c>
      <c r="F29">
        <f t="shared" si="4"/>
        <v>95.645023868842657</v>
      </c>
      <c r="G29">
        <f t="shared" si="5"/>
        <v>382.58009547537063</v>
      </c>
      <c r="H29">
        <f t="shared" si="6"/>
        <v>3.4158937096015234</v>
      </c>
    </row>
    <row r="30" spans="1:8" x14ac:dyDescent="0.35">
      <c r="A30">
        <v>29</v>
      </c>
      <c r="B30">
        <f t="shared" si="7"/>
        <v>0</v>
      </c>
      <c r="C30">
        <f t="shared" si="8"/>
        <v>3.0216641438775502</v>
      </c>
      <c r="D30">
        <f t="shared" si="2"/>
        <v>3.0216641438775502</v>
      </c>
      <c r="E30">
        <f t="shared" si="3"/>
        <v>0.75541603596938756</v>
      </c>
      <c r="F30">
        <f t="shared" si="4"/>
        <v>104.02682339245044</v>
      </c>
      <c r="G30">
        <f t="shared" si="5"/>
        <v>416.10729356980175</v>
      </c>
      <c r="H30">
        <f t="shared" si="6"/>
        <v>3.5871318411189805</v>
      </c>
    </row>
    <row r="31" spans="1:8" x14ac:dyDescent="0.35">
      <c r="A31">
        <v>30</v>
      </c>
      <c r="B31">
        <f t="shared" si="7"/>
        <v>0</v>
      </c>
      <c r="C31">
        <f t="shared" si="8"/>
        <v>3.23325425510204</v>
      </c>
      <c r="D31">
        <f t="shared" si="2"/>
        <v>3.23325425510204</v>
      </c>
      <c r="E31">
        <f t="shared" si="3"/>
        <v>0.80831356377551</v>
      </c>
      <c r="F31">
        <f t="shared" si="4"/>
        <v>112.90757367979539</v>
      </c>
      <c r="G31">
        <f t="shared" si="5"/>
        <v>451.63029471918156</v>
      </c>
      <c r="H31">
        <f t="shared" si="6"/>
        <v>3.763585789326513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D9D4-5BCC-49AE-83E3-4307C103F2F6}">
  <dimension ref="A1:H31"/>
  <sheetViews>
    <sheetView workbookViewId="0">
      <selection activeCell="C10" sqref="C10"/>
    </sheetView>
  </sheetViews>
  <sheetFormatPr defaultRowHeight="14.5" x14ac:dyDescent="0.35"/>
  <cols>
    <col min="2" max="2" width="14" customWidth="1"/>
    <col min="3" max="3" width="17.7265625" customWidth="1"/>
    <col min="4" max="4" width="15.6328125" customWidth="1"/>
    <col min="5" max="6" width="18.54296875" customWidth="1"/>
    <col min="7" max="7" width="13.6328125" customWidth="1"/>
    <col min="8" max="8" width="16.906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1</v>
      </c>
      <c r="B2">
        <f>IF(3.5-(0.350317*A2*A2-0.202576*A2)/9.8&gt;0, 3.5-(0.350317*A2*A2-0.202576*A2)/9.8, 0)</f>
        <v>3.4849243877551022</v>
      </c>
      <c r="C2">
        <f>(0.0350823*A2*A2+0.00372739*A2)/9.8</f>
        <v>3.960172448979591E-3</v>
      </c>
      <c r="D2">
        <f>SQRT(C2*C2+B2*B2)</f>
        <v>3.4849266378700281</v>
      </c>
      <c r="E2">
        <f>D2/4</f>
        <v>0.87123165946750702</v>
      </c>
      <c r="F2">
        <f>1000000*0.0000373344395*E2*E2+ 1000*0.109504955*E2</f>
        <v>123.74268852752219</v>
      </c>
      <c r="G2">
        <f>F2*4</f>
        <v>494.97075411008876</v>
      </c>
      <c r="H2">
        <f>F2/A2</f>
        <v>123.74268852752219</v>
      </c>
    </row>
    <row r="3" spans="1:8" x14ac:dyDescent="0.35">
      <c r="A3">
        <v>2</v>
      </c>
      <c r="B3">
        <f t="shared" ref="B3:B31" si="0">IF(3.5-(0.350317*A3*A3-0.202576*A3)/9.8&gt;0, 3.5-(0.350317*A3*A3-0.202576*A3)/9.8, 0)</f>
        <v>3.3983555102040817</v>
      </c>
      <c r="C3">
        <f t="shared" ref="C3:C22" si="1">(0.0350823*A3*A3+0.00372739*A3)/9.8</f>
        <v>1.5079997959183671E-2</v>
      </c>
      <c r="D3">
        <f t="shared" ref="D3:D31" si="2">SQRT(C3*C3+B3*B3)</f>
        <v>3.398388968330861</v>
      </c>
      <c r="E3">
        <f t="shared" ref="E3:E31" si="3">D3/4</f>
        <v>0.84959724208271525</v>
      </c>
      <c r="F3">
        <f t="shared" ref="F3:F31" si="4">1000000*0.0000373344395*E3*E3+ 1000*0.109504955*E3</f>
        <v>119.98368389744513</v>
      </c>
      <c r="G3">
        <f t="shared" ref="G3:G31" si="5">F3*4</f>
        <v>479.93473558978053</v>
      </c>
      <c r="H3">
        <f t="shared" ref="H3:H31" si="6">F3/A3</f>
        <v>59.991841948722566</v>
      </c>
    </row>
    <row r="4" spans="1:8" x14ac:dyDescent="0.35">
      <c r="A4">
        <v>3</v>
      </c>
      <c r="B4">
        <f t="shared" si="0"/>
        <v>3.240293367346939</v>
      </c>
      <c r="C4">
        <f t="shared" si="1"/>
        <v>3.3359476530612241E-2</v>
      </c>
      <c r="D4">
        <f t="shared" si="2"/>
        <v>3.2404650840808271</v>
      </c>
      <c r="E4">
        <f t="shared" si="3"/>
        <v>0.81011627102020678</v>
      </c>
      <c r="F4">
        <f t="shared" si="4"/>
        <v>113.21390434316658</v>
      </c>
      <c r="G4">
        <f t="shared" si="5"/>
        <v>452.8556173726663</v>
      </c>
      <c r="H4">
        <f t="shared" si="6"/>
        <v>37.737968114388856</v>
      </c>
    </row>
    <row r="5" spans="1:8" x14ac:dyDescent="0.35">
      <c r="A5">
        <v>4</v>
      </c>
      <c r="B5">
        <f t="shared" si="0"/>
        <v>3.0107379591836736</v>
      </c>
      <c r="C5">
        <f t="shared" si="1"/>
        <v>5.8798608163265292E-2</v>
      </c>
      <c r="D5">
        <f t="shared" si="2"/>
        <v>3.0113120620738409</v>
      </c>
      <c r="E5">
        <f t="shared" si="3"/>
        <v>0.75282801551846024</v>
      </c>
      <c r="F5">
        <f t="shared" si="4"/>
        <v>103.59769233084975</v>
      </c>
      <c r="G5">
        <f t="shared" si="5"/>
        <v>414.39076932339901</v>
      </c>
      <c r="H5">
        <f t="shared" si="6"/>
        <v>25.899423082712438</v>
      </c>
    </row>
    <row r="6" spans="1:8" x14ac:dyDescent="0.35">
      <c r="A6">
        <v>5</v>
      </c>
      <c r="B6">
        <f t="shared" si="0"/>
        <v>2.709689285714286</v>
      </c>
      <c r="C6">
        <f t="shared" si="1"/>
        <v>9.1397392857142851E-2</v>
      </c>
      <c r="D6">
        <f t="shared" si="2"/>
        <v>2.7112302573805644</v>
      </c>
      <c r="E6">
        <f t="shared" si="3"/>
        <v>0.67780756434514111</v>
      </c>
      <c r="F6">
        <f t="shared" si="4"/>
        <v>91.375590550704132</v>
      </c>
      <c r="G6">
        <f t="shared" si="5"/>
        <v>365.50236220281653</v>
      </c>
      <c r="H6">
        <f t="shared" si="6"/>
        <v>18.275118110140827</v>
      </c>
    </row>
    <row r="7" spans="1:8" x14ac:dyDescent="0.35">
      <c r="A7">
        <v>6</v>
      </c>
      <c r="B7">
        <f t="shared" si="0"/>
        <v>2.3371473469387753</v>
      </c>
      <c r="C7">
        <f t="shared" si="1"/>
        <v>0.13115583061224487</v>
      </c>
      <c r="D7">
        <f t="shared" si="2"/>
        <v>2.3408245498555726</v>
      </c>
      <c r="E7">
        <f t="shared" si="3"/>
        <v>0.58520613746389316</v>
      </c>
      <c r="F7">
        <f t="shared" si="4"/>
        <v>76.8687562442434</v>
      </c>
      <c r="G7">
        <f t="shared" si="5"/>
        <v>307.4750249769736</v>
      </c>
      <c r="H7">
        <f t="shared" si="6"/>
        <v>12.811459374040567</v>
      </c>
    </row>
    <row r="8" spans="1:8" x14ac:dyDescent="0.35">
      <c r="A8">
        <v>7</v>
      </c>
      <c r="B8">
        <f t="shared" si="0"/>
        <v>1.8931121428571429</v>
      </c>
      <c r="C8">
        <f t="shared" si="1"/>
        <v>0.1780739214285714</v>
      </c>
      <c r="D8">
        <f t="shared" si="2"/>
        <v>1.9014688813983027</v>
      </c>
      <c r="E8">
        <f t="shared" si="3"/>
        <v>0.47536722034957568</v>
      </c>
      <c r="F8">
        <f t="shared" si="4"/>
        <v>60.49167848724953</v>
      </c>
      <c r="G8">
        <f t="shared" si="5"/>
        <v>241.96671394899812</v>
      </c>
      <c r="H8">
        <f t="shared" si="6"/>
        <v>8.6416683553213609</v>
      </c>
    </row>
    <row r="9" spans="1:8" x14ac:dyDescent="0.35">
      <c r="A9">
        <v>8</v>
      </c>
      <c r="B9">
        <f t="shared" si="0"/>
        <v>1.3775836734693883</v>
      </c>
      <c r="C9">
        <f t="shared" si="1"/>
        <v>0.23215166530612241</v>
      </c>
      <c r="D9">
        <f t="shared" si="2"/>
        <v>1.3970079359523409</v>
      </c>
      <c r="E9">
        <f t="shared" si="3"/>
        <v>0.34925198398808521</v>
      </c>
      <c r="F9">
        <f t="shared" si="4"/>
        <v>42.798763787709234</v>
      </c>
      <c r="G9">
        <f t="shared" si="5"/>
        <v>171.19505515083694</v>
      </c>
      <c r="H9">
        <f t="shared" si="6"/>
        <v>5.3498454734636542</v>
      </c>
    </row>
    <row r="10" spans="1:8" x14ac:dyDescent="0.35">
      <c r="A10">
        <v>9</v>
      </c>
      <c r="B10">
        <f t="shared" si="0"/>
        <v>0.79056193877551051</v>
      </c>
      <c r="C10">
        <f t="shared" si="1"/>
        <v>0.29338906224489791</v>
      </c>
      <c r="D10">
        <f t="shared" si="2"/>
        <v>0.84324689201053948</v>
      </c>
      <c r="E10">
        <f t="shared" si="3"/>
        <v>0.21081172300263487</v>
      </c>
      <c r="F10">
        <f t="shared" si="4"/>
        <v>24.744129816072579</v>
      </c>
      <c r="G10">
        <f t="shared" si="5"/>
        <v>98.976519264290317</v>
      </c>
      <c r="H10">
        <f t="shared" si="6"/>
        <v>2.7493477573413978</v>
      </c>
    </row>
    <row r="11" spans="1:8" x14ac:dyDescent="0.35">
      <c r="A11">
        <v>10</v>
      </c>
      <c r="B11">
        <f t="shared" si="0"/>
        <v>0.1320469387755101</v>
      </c>
      <c r="C11">
        <f t="shared" si="1"/>
        <v>0.36178611224489798</v>
      </c>
      <c r="D11">
        <f t="shared" si="2"/>
        <v>0.38513060778554231</v>
      </c>
      <c r="E11">
        <f t="shared" si="3"/>
        <v>9.6282651946385578E-2</v>
      </c>
      <c r="F11">
        <f t="shared" si="4"/>
        <v>10.889530755011682</v>
      </c>
      <c r="G11">
        <f t="shared" si="5"/>
        <v>43.558123020046729</v>
      </c>
      <c r="H11">
        <f t="shared" si="6"/>
        <v>1.0889530755011683</v>
      </c>
    </row>
    <row r="12" spans="1:8" x14ac:dyDescent="0.35">
      <c r="A12">
        <v>11</v>
      </c>
      <c r="B12">
        <f t="shared" si="0"/>
        <v>0</v>
      </c>
      <c r="C12">
        <f t="shared" si="1"/>
        <v>0.43734281530612235</v>
      </c>
      <c r="D12">
        <f t="shared" si="2"/>
        <v>0.43734281530612235</v>
      </c>
      <c r="E12">
        <f t="shared" si="3"/>
        <v>0.10933570382653059</v>
      </c>
      <c r="F12">
        <f t="shared" si="4"/>
        <v>12.419108273094528</v>
      </c>
      <c r="G12">
        <f t="shared" si="5"/>
        <v>49.676433092378112</v>
      </c>
      <c r="H12">
        <f t="shared" si="6"/>
        <v>1.1290098430085935</v>
      </c>
    </row>
    <row r="13" spans="1:8" x14ac:dyDescent="0.35">
      <c r="A13">
        <v>12</v>
      </c>
      <c r="B13">
        <f t="shared" si="0"/>
        <v>0</v>
      </c>
      <c r="C13">
        <f t="shared" si="1"/>
        <v>0.52005917142857139</v>
      </c>
      <c r="D13">
        <f t="shared" si="2"/>
        <v>0.52005917142857139</v>
      </c>
      <c r="E13">
        <f t="shared" si="3"/>
        <v>0.13001479285714285</v>
      </c>
      <c r="F13">
        <f t="shared" si="4"/>
        <v>14.8683596704634</v>
      </c>
      <c r="G13">
        <f t="shared" si="5"/>
        <v>59.473438681853601</v>
      </c>
      <c r="H13">
        <f t="shared" si="6"/>
        <v>1.2390299725386167</v>
      </c>
    </row>
    <row r="14" spans="1:8" x14ac:dyDescent="0.35">
      <c r="A14">
        <v>13</v>
      </c>
      <c r="B14">
        <f t="shared" si="0"/>
        <v>0</v>
      </c>
      <c r="C14">
        <f t="shared" si="1"/>
        <v>0.60993518061224483</v>
      </c>
      <c r="D14">
        <f t="shared" si="2"/>
        <v>0.60993518061224483</v>
      </c>
      <c r="E14">
        <f t="shared" si="3"/>
        <v>0.15248379515306121</v>
      </c>
      <c r="F14">
        <f t="shared" si="4"/>
        <v>17.565805670233296</v>
      </c>
      <c r="G14">
        <f t="shared" si="5"/>
        <v>70.263222680933183</v>
      </c>
      <c r="H14">
        <f t="shared" si="6"/>
        <v>1.3512158207871765</v>
      </c>
    </row>
    <row r="15" spans="1:8" x14ac:dyDescent="0.35">
      <c r="A15">
        <v>14</v>
      </c>
      <c r="B15">
        <f t="shared" si="0"/>
        <v>0</v>
      </c>
      <c r="C15">
        <f t="shared" si="1"/>
        <v>0.70697084285714262</v>
      </c>
      <c r="D15">
        <f t="shared" si="2"/>
        <v>0.70697084285714262</v>
      </c>
      <c r="E15">
        <f t="shared" si="3"/>
        <v>0.17674271071428566</v>
      </c>
      <c r="F15">
        <f t="shared" si="4"/>
        <v>20.520455273948137</v>
      </c>
      <c r="G15">
        <f t="shared" si="5"/>
        <v>82.081821095792549</v>
      </c>
      <c r="H15">
        <f t="shared" si="6"/>
        <v>1.4657468052820097</v>
      </c>
    </row>
    <row r="16" spans="1:8" x14ac:dyDescent="0.35">
      <c r="A16">
        <v>15</v>
      </c>
      <c r="B16">
        <f t="shared" si="0"/>
        <v>0</v>
      </c>
      <c r="C16">
        <f t="shared" si="1"/>
        <v>0.81116615816326509</v>
      </c>
      <c r="D16">
        <f t="shared" si="2"/>
        <v>0.81116615816326509</v>
      </c>
      <c r="E16">
        <f t="shared" si="3"/>
        <v>0.20279153954081627</v>
      </c>
      <c r="F16">
        <f t="shared" si="4"/>
        <v>23.74203515326284</v>
      </c>
      <c r="G16">
        <f t="shared" si="5"/>
        <v>94.968140613051361</v>
      </c>
      <c r="H16">
        <f t="shared" si="6"/>
        <v>1.582802343550856</v>
      </c>
    </row>
    <row r="17" spans="1:8" x14ac:dyDescent="0.35">
      <c r="A17">
        <v>16</v>
      </c>
      <c r="B17">
        <f t="shared" si="0"/>
        <v>0</v>
      </c>
      <c r="C17">
        <f t="shared" si="1"/>
        <v>0.92252112653061213</v>
      </c>
      <c r="D17">
        <f t="shared" si="2"/>
        <v>0.92252112653061213</v>
      </c>
      <c r="E17">
        <f t="shared" si="3"/>
        <v>0.23063028163265303</v>
      </c>
      <c r="F17">
        <f t="shared" si="4"/>
        <v>27.24098964994322</v>
      </c>
      <c r="G17">
        <f t="shared" si="5"/>
        <v>108.96395859977288</v>
      </c>
      <c r="H17">
        <f t="shared" si="6"/>
        <v>1.7025618531214513</v>
      </c>
    </row>
    <row r="18" spans="1:8" x14ac:dyDescent="0.35">
      <c r="A18">
        <v>17</v>
      </c>
      <c r="B18">
        <f t="shared" si="0"/>
        <v>0</v>
      </c>
      <c r="C18">
        <f t="shared" si="1"/>
        <v>1.0410357479591834</v>
      </c>
      <c r="D18">
        <f t="shared" si="2"/>
        <v>1.0410357479591834</v>
      </c>
      <c r="E18">
        <f t="shared" si="3"/>
        <v>0.26025893698979585</v>
      </c>
      <c r="F18">
        <f t="shared" si="4"/>
        <v>31.028480775866065</v>
      </c>
      <c r="G18">
        <f t="shared" si="5"/>
        <v>124.11392310346426</v>
      </c>
      <c r="H18">
        <f t="shared" si="6"/>
        <v>1.8252047515215333</v>
      </c>
    </row>
    <row r="19" spans="1:8" x14ac:dyDescent="0.35">
      <c r="A19">
        <v>18</v>
      </c>
      <c r="B19">
        <f t="shared" si="0"/>
        <v>0</v>
      </c>
      <c r="C19">
        <f t="shared" si="1"/>
        <v>1.1667100224489795</v>
      </c>
      <c r="D19">
        <f t="shared" si="2"/>
        <v>1.1667100224489795</v>
      </c>
      <c r="E19">
        <f t="shared" si="3"/>
        <v>0.29167750561224487</v>
      </c>
      <c r="F19">
        <f t="shared" si="4"/>
        <v>35.116388213019121</v>
      </c>
      <c r="G19">
        <f t="shared" si="5"/>
        <v>140.46555285207648</v>
      </c>
      <c r="H19">
        <f t="shared" si="6"/>
        <v>1.95091045627884</v>
      </c>
    </row>
    <row r="20" spans="1:8" x14ac:dyDescent="0.35">
      <c r="A20">
        <v>19</v>
      </c>
      <c r="B20">
        <f t="shared" si="0"/>
        <v>0</v>
      </c>
      <c r="C20">
        <f t="shared" si="1"/>
        <v>1.2995439499999999</v>
      </c>
      <c r="D20">
        <f t="shared" si="2"/>
        <v>1.2995439499999999</v>
      </c>
      <c r="E20">
        <f t="shared" si="3"/>
        <v>0.32488598749999997</v>
      </c>
      <c r="F20">
        <f t="shared" si="4"/>
        <v>39.517309313501073</v>
      </c>
      <c r="G20">
        <f t="shared" si="5"/>
        <v>158.06923725400429</v>
      </c>
      <c r="H20">
        <f t="shared" si="6"/>
        <v>2.079858384921109</v>
      </c>
    </row>
    <row r="21" spans="1:8" x14ac:dyDescent="0.35">
      <c r="A21">
        <v>20</v>
      </c>
      <c r="B21">
        <f t="shared" si="0"/>
        <v>0</v>
      </c>
      <c r="C21">
        <f t="shared" si="1"/>
        <v>1.4395375306122449</v>
      </c>
      <c r="D21">
        <f t="shared" si="2"/>
        <v>1.4395375306122449</v>
      </c>
      <c r="E21">
        <f t="shared" si="3"/>
        <v>0.35988438265306122</v>
      </c>
      <c r="F21">
        <f t="shared" si="4"/>
        <v>44.244559099521553</v>
      </c>
      <c r="G21">
        <f t="shared" si="5"/>
        <v>176.97823639808621</v>
      </c>
      <c r="H21">
        <f t="shared" si="6"/>
        <v>2.2122279549760777</v>
      </c>
    </row>
    <row r="22" spans="1:8" x14ac:dyDescent="0.35">
      <c r="A22">
        <v>21</v>
      </c>
      <c r="B22">
        <f t="shared" si="0"/>
        <v>0</v>
      </c>
      <c r="C22">
        <f t="shared" si="1"/>
        <v>1.586690764285714</v>
      </c>
      <c r="D22">
        <f t="shared" si="2"/>
        <v>1.586690764285714</v>
      </c>
      <c r="E22">
        <f t="shared" si="3"/>
        <v>0.3966726910714285</v>
      </c>
      <c r="F22">
        <f t="shared" si="4"/>
        <v>49.31217026340115</v>
      </c>
      <c r="G22">
        <f t="shared" si="5"/>
        <v>197.2486810536046</v>
      </c>
      <c r="H22">
        <f t="shared" si="6"/>
        <v>2.3481985839714832</v>
      </c>
    </row>
    <row r="23" spans="1:8" x14ac:dyDescent="0.35">
      <c r="A23">
        <v>22</v>
      </c>
      <c r="B23">
        <f t="shared" si="0"/>
        <v>0</v>
      </c>
      <c r="C23">
        <f>(0.0350823*A23*A23+0.00372739*A23)/9.8</f>
        <v>1.7410036510204079</v>
      </c>
      <c r="D23">
        <f t="shared" si="2"/>
        <v>1.7410036510204079</v>
      </c>
      <c r="E23">
        <f t="shared" si="3"/>
        <v>0.43525091275510197</v>
      </c>
      <c r="F23">
        <f t="shared" si="4"/>
        <v>54.7348931675714</v>
      </c>
      <c r="G23">
        <f t="shared" si="5"/>
        <v>218.9395726702856</v>
      </c>
      <c r="H23">
        <f t="shared" si="6"/>
        <v>2.4879496894350637</v>
      </c>
    </row>
    <row r="24" spans="1:8" x14ac:dyDescent="0.35">
      <c r="A24">
        <v>23</v>
      </c>
      <c r="B24">
        <f t="shared" si="0"/>
        <v>0</v>
      </c>
      <c r="C24">
        <f>(0.0350823*A24*A24+0.00372739*A24)/9.8</f>
        <v>1.9024761908163261</v>
      </c>
      <c r="D24">
        <f t="shared" si="2"/>
        <v>1.9024761908163261</v>
      </c>
      <c r="E24">
        <f t="shared" si="3"/>
        <v>0.47561904770408153</v>
      </c>
      <c r="F24">
        <f t="shared" si="4"/>
        <v>60.528195844574803</v>
      </c>
      <c r="G24">
        <f t="shared" si="5"/>
        <v>242.11278337829921</v>
      </c>
      <c r="H24">
        <f t="shared" si="6"/>
        <v>2.6316606888945566</v>
      </c>
    </row>
    <row r="25" spans="1:8" x14ac:dyDescent="0.35">
      <c r="A25">
        <v>24</v>
      </c>
      <c r="B25">
        <f t="shared" si="0"/>
        <v>0</v>
      </c>
      <c r="C25">
        <f>(0.0350823*A25*A25+0.00372739*A25)/9.8</f>
        <v>2.0711083836734692</v>
      </c>
      <c r="D25">
        <f t="shared" si="2"/>
        <v>2.0711083836734692</v>
      </c>
      <c r="E25">
        <f t="shared" si="3"/>
        <v>0.51777709591836729</v>
      </c>
      <c r="F25">
        <f t="shared" si="4"/>
        <v>66.708263997064805</v>
      </c>
      <c r="G25">
        <f t="shared" si="5"/>
        <v>266.83305598825922</v>
      </c>
      <c r="H25">
        <f t="shared" si="6"/>
        <v>2.7795109998777003</v>
      </c>
    </row>
    <row r="26" spans="1:8" x14ac:dyDescent="0.35">
      <c r="A26">
        <v>25</v>
      </c>
      <c r="B26">
        <f t="shared" si="0"/>
        <v>0</v>
      </c>
      <c r="C26">
        <f t="shared" ref="C26:C31" si="7">(0.0350823*A26*A26+0.00372739*A26)/9.8</f>
        <v>2.2469002295918363</v>
      </c>
      <c r="D26">
        <f t="shared" si="2"/>
        <v>2.2469002295918363</v>
      </c>
      <c r="E26">
        <f t="shared" si="3"/>
        <v>0.56172505739795908</v>
      </c>
      <c r="F26">
        <f t="shared" si="4"/>
        <v>73.292000997805772</v>
      </c>
      <c r="G26">
        <f t="shared" si="5"/>
        <v>293.16800399122309</v>
      </c>
      <c r="H26">
        <f t="shared" si="6"/>
        <v>2.9316800399122309</v>
      </c>
    </row>
    <row r="27" spans="1:8" x14ac:dyDescent="0.35">
      <c r="A27">
        <v>26</v>
      </c>
      <c r="B27">
        <f t="shared" si="0"/>
        <v>0</v>
      </c>
      <c r="C27">
        <f t="shared" si="7"/>
        <v>2.4298517285714283</v>
      </c>
      <c r="D27">
        <f t="shared" si="2"/>
        <v>2.4298517285714283</v>
      </c>
      <c r="E27">
        <f t="shared" si="3"/>
        <v>0.60746293214285707</v>
      </c>
      <c r="F27">
        <f t="shared" si="4"/>
        <v>80.29702788967306</v>
      </c>
      <c r="G27">
        <f t="shared" si="5"/>
        <v>321.18811155869224</v>
      </c>
      <c r="H27">
        <f t="shared" si="6"/>
        <v>3.0883472265258871</v>
      </c>
    </row>
    <row r="28" spans="1:8" x14ac:dyDescent="0.35">
      <c r="A28">
        <v>27</v>
      </c>
      <c r="B28">
        <f t="shared" si="0"/>
        <v>0</v>
      </c>
      <c r="C28">
        <f t="shared" si="7"/>
        <v>2.6199628806122446</v>
      </c>
      <c r="D28">
        <f t="shared" si="2"/>
        <v>2.6199628806122446</v>
      </c>
      <c r="E28">
        <f t="shared" si="3"/>
        <v>0.65499072015306115</v>
      </c>
      <c r="F28">
        <f t="shared" si="4"/>
        <v>87.741683385652948</v>
      </c>
      <c r="G28">
        <f t="shared" si="5"/>
        <v>350.96673354261179</v>
      </c>
      <c r="H28">
        <f t="shared" si="6"/>
        <v>3.2496919772464055</v>
      </c>
    </row>
    <row r="29" spans="1:8" x14ac:dyDescent="0.35">
      <c r="A29">
        <v>28</v>
      </c>
      <c r="B29">
        <f t="shared" si="0"/>
        <v>0</v>
      </c>
      <c r="C29">
        <f t="shared" si="7"/>
        <v>2.8172336857142848</v>
      </c>
      <c r="D29">
        <f t="shared" si="2"/>
        <v>2.8172336857142848</v>
      </c>
      <c r="E29">
        <f t="shared" si="3"/>
        <v>0.7043084214285712</v>
      </c>
      <c r="F29">
        <f t="shared" si="4"/>
        <v>95.645023868842657</v>
      </c>
      <c r="G29">
        <f t="shared" si="5"/>
        <v>382.58009547537063</v>
      </c>
      <c r="H29">
        <f t="shared" si="6"/>
        <v>3.4158937096015234</v>
      </c>
    </row>
    <row r="30" spans="1:8" x14ac:dyDescent="0.35">
      <c r="A30">
        <v>29</v>
      </c>
      <c r="B30">
        <f t="shared" si="0"/>
        <v>0</v>
      </c>
      <c r="C30">
        <f t="shared" si="7"/>
        <v>3.0216641438775502</v>
      </c>
      <c r="D30">
        <f t="shared" si="2"/>
        <v>3.0216641438775502</v>
      </c>
      <c r="E30">
        <f t="shared" si="3"/>
        <v>0.75541603596938756</v>
      </c>
      <c r="F30">
        <f t="shared" si="4"/>
        <v>104.02682339245044</v>
      </c>
      <c r="G30">
        <f t="shared" si="5"/>
        <v>416.10729356980175</v>
      </c>
      <c r="H30">
        <f t="shared" si="6"/>
        <v>3.5871318411189805</v>
      </c>
    </row>
    <row r="31" spans="1:8" x14ac:dyDescent="0.35">
      <c r="A31">
        <v>30</v>
      </c>
      <c r="B31">
        <f t="shared" si="0"/>
        <v>0</v>
      </c>
      <c r="C31">
        <f t="shared" si="7"/>
        <v>3.23325425510204</v>
      </c>
      <c r="D31">
        <f t="shared" si="2"/>
        <v>3.23325425510204</v>
      </c>
      <c r="E31">
        <f t="shared" si="3"/>
        <v>0.80831356377551</v>
      </c>
      <c r="F31">
        <f t="shared" si="4"/>
        <v>112.90757367979539</v>
      </c>
      <c r="G31">
        <f t="shared" si="5"/>
        <v>451.63029471918156</v>
      </c>
      <c r="H31">
        <f t="shared" si="6"/>
        <v>3.763585789326513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G6"/>
  <sheetViews>
    <sheetView tabSelected="1" workbookViewId="0">
      <selection activeCell="G9" sqref="G9"/>
    </sheetView>
  </sheetViews>
  <sheetFormatPr defaultRowHeight="14.5" x14ac:dyDescent="0.35"/>
  <cols>
    <col min="1" max="1" width="23.90625" customWidth="1"/>
    <col min="2" max="2" width="9.26953125" customWidth="1"/>
    <col min="3" max="3" width="24.81640625" customWidth="1"/>
    <col min="4" max="4" width="28.26953125" customWidth="1"/>
    <col min="5" max="5" width="24" customWidth="1"/>
    <col min="6" max="6" width="27.54296875" customWidth="1"/>
    <col min="7" max="7" width="28" customWidth="1"/>
  </cols>
  <sheetData>
    <row r="1" spans="1:7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t="s">
        <v>34</v>
      </c>
      <c r="E2">
        <f>SQRT(D2*D2+C2*C2)</f>
        <v>0</v>
      </c>
      <c r="G2">
        <f>B2*F2/3600</f>
        <v>0</v>
      </c>
    </row>
    <row r="3" spans="1:7" x14ac:dyDescent="0.35">
      <c r="A3" t="s">
        <v>35</v>
      </c>
      <c r="B3">
        <v>134</v>
      </c>
      <c r="C3">
        <v>0</v>
      </c>
      <c r="D3">
        <v>3.23</v>
      </c>
      <c r="E3">
        <f>SQRT(D3*D3+C3*C3)</f>
        <v>3.23</v>
      </c>
      <c r="F3">
        <v>451</v>
      </c>
      <c r="G3">
        <f t="shared" ref="G3:G6" si="0">B3*F3/3600</f>
        <v>16.787222222222223</v>
      </c>
    </row>
    <row r="4" spans="1:7" x14ac:dyDescent="0.35">
      <c r="A4" t="s">
        <v>36</v>
      </c>
      <c r="E4">
        <f t="shared" ref="E4:E6" si="1">SQRT(D4*D4+C4*C4)</f>
        <v>0</v>
      </c>
      <c r="G4">
        <f t="shared" si="0"/>
        <v>0</v>
      </c>
    </row>
    <row r="5" spans="1:7" x14ac:dyDescent="0.35">
      <c r="A5" t="s">
        <v>37</v>
      </c>
      <c r="B5">
        <v>17</v>
      </c>
      <c r="C5">
        <v>0</v>
      </c>
      <c r="D5">
        <v>3.23</v>
      </c>
      <c r="E5">
        <f t="shared" si="1"/>
        <v>3.23</v>
      </c>
      <c r="F5">
        <v>451</v>
      </c>
      <c r="G5">
        <f t="shared" si="0"/>
        <v>2.1297222222222221</v>
      </c>
    </row>
    <row r="6" spans="1:7" x14ac:dyDescent="0.35">
      <c r="A6" t="s">
        <v>38</v>
      </c>
      <c r="E6">
        <f t="shared" si="1"/>
        <v>0</v>
      </c>
      <c r="G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&amp; Thrust Data</vt:lpstr>
      <vt:lpstr>Drag &amp; Lift Data</vt:lpstr>
      <vt:lpstr>Cruise Speed (Loaded)</vt:lpstr>
      <vt:lpstr>Cruise Speed (Empty)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2022-06-22T17:05:04Z</dcterms:modified>
</cp:coreProperties>
</file>