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ahmad\Videos\UAS_Challenge\Power &amp; Propulsion System\"/>
    </mc:Choice>
  </mc:AlternateContent>
  <xr:revisionPtr revIDLastSave="0" documentId="13_ncr:1_{244BC670-9B55-4402-89F9-DE6F0545D541}" xr6:coauthVersionLast="47" xr6:coauthVersionMax="47" xr10:uidLastSave="{00000000-0000-0000-0000-000000000000}"/>
  <bookViews>
    <workbookView xWindow="-110" yWindow="-110" windowWidth="19420" windowHeight="10420" activeTab="2" xr2:uid="{00000000-000D-0000-FFFF-FFFF00000000}"/>
  </bookViews>
  <sheets>
    <sheet name="Power &amp; Thrust Data" sheetId="3" r:id="rId1"/>
    <sheet name="Drag &amp; Lift Data" sheetId="2" r:id="rId2"/>
    <sheet name="Cruise Speed (Loaded)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1" i="4" l="1"/>
  <c r="D31" i="4" s="1"/>
  <c r="E31" i="4" s="1"/>
  <c r="F31" i="4" s="1"/>
  <c r="B31" i="4"/>
  <c r="D30" i="4"/>
  <c r="E30" i="4" s="1"/>
  <c r="F30" i="4" s="1"/>
  <c r="C30" i="4"/>
  <c r="B30" i="4"/>
  <c r="C29" i="4"/>
  <c r="D29" i="4" s="1"/>
  <c r="E29" i="4" s="1"/>
  <c r="F29" i="4" s="1"/>
  <c r="B29" i="4"/>
  <c r="C28" i="4"/>
  <c r="B28" i="4"/>
  <c r="D28" i="4" s="1"/>
  <c r="E28" i="4" s="1"/>
  <c r="F28" i="4" s="1"/>
  <c r="C27" i="4"/>
  <c r="D27" i="4" s="1"/>
  <c r="E27" i="4" s="1"/>
  <c r="F27" i="4" s="1"/>
  <c r="B27" i="4"/>
  <c r="D26" i="4"/>
  <c r="E26" i="4" s="1"/>
  <c r="F26" i="4" s="1"/>
  <c r="C26" i="4"/>
  <c r="B26" i="4"/>
  <c r="C25" i="4"/>
  <c r="D25" i="4" s="1"/>
  <c r="E25" i="4" s="1"/>
  <c r="F25" i="4" s="1"/>
  <c r="B25" i="4"/>
  <c r="C24" i="4"/>
  <c r="B24" i="4"/>
  <c r="D24" i="4" s="1"/>
  <c r="E24" i="4" s="1"/>
  <c r="F24" i="4" s="1"/>
  <c r="E23" i="4"/>
  <c r="F23" i="4" s="1"/>
  <c r="D23" i="4"/>
  <c r="C23" i="4"/>
  <c r="B23" i="4"/>
  <c r="D22" i="4"/>
  <c r="E22" i="4" s="1"/>
  <c r="F22" i="4" s="1"/>
  <c r="C22" i="4"/>
  <c r="B22" i="4"/>
  <c r="C21" i="4"/>
  <c r="D21" i="4" s="1"/>
  <c r="E21" i="4" s="1"/>
  <c r="F21" i="4" s="1"/>
  <c r="B21" i="4"/>
  <c r="C20" i="4"/>
  <c r="B20" i="4"/>
  <c r="D20" i="4" s="1"/>
  <c r="E20" i="4" s="1"/>
  <c r="F20" i="4" s="1"/>
  <c r="E19" i="4"/>
  <c r="F19" i="4" s="1"/>
  <c r="D19" i="4"/>
  <c r="C19" i="4"/>
  <c r="B19" i="4"/>
  <c r="D18" i="4"/>
  <c r="E18" i="4" s="1"/>
  <c r="F18" i="4" s="1"/>
  <c r="C18" i="4"/>
  <c r="B18" i="4"/>
  <c r="C17" i="4"/>
  <c r="D17" i="4" s="1"/>
  <c r="E17" i="4" s="1"/>
  <c r="F17" i="4" s="1"/>
  <c r="B17" i="4"/>
  <c r="C16" i="4"/>
  <c r="B16" i="4"/>
  <c r="D16" i="4" s="1"/>
  <c r="E16" i="4" s="1"/>
  <c r="F16" i="4" s="1"/>
  <c r="E15" i="4"/>
  <c r="F15" i="4" s="1"/>
  <c r="D15" i="4"/>
  <c r="C15" i="4"/>
  <c r="B15" i="4"/>
  <c r="D14" i="4"/>
  <c r="E14" i="4" s="1"/>
  <c r="F14" i="4" s="1"/>
  <c r="C14" i="4"/>
  <c r="B14" i="4"/>
  <c r="C13" i="4"/>
  <c r="D13" i="4" s="1"/>
  <c r="E13" i="4" s="1"/>
  <c r="F13" i="4" s="1"/>
  <c r="B13" i="4"/>
  <c r="C12" i="4"/>
  <c r="B12" i="4"/>
  <c r="D12" i="4" s="1"/>
  <c r="E12" i="4" s="1"/>
  <c r="F12" i="4" s="1"/>
  <c r="E11" i="4"/>
  <c r="F11" i="4" s="1"/>
  <c r="D11" i="4"/>
  <c r="C11" i="4"/>
  <c r="B11" i="4"/>
  <c r="D10" i="4"/>
  <c r="E10" i="4" s="1"/>
  <c r="F10" i="4" s="1"/>
  <c r="C10" i="4"/>
  <c r="B10" i="4"/>
  <c r="C9" i="4"/>
  <c r="D9" i="4" s="1"/>
  <c r="E9" i="4" s="1"/>
  <c r="F9" i="4" s="1"/>
  <c r="B9" i="4"/>
  <c r="C8" i="4"/>
  <c r="B8" i="4"/>
  <c r="D8" i="4" s="1"/>
  <c r="E8" i="4" s="1"/>
  <c r="F8" i="4" s="1"/>
  <c r="E7" i="4"/>
  <c r="F7" i="4" s="1"/>
  <c r="D7" i="4"/>
  <c r="C7" i="4"/>
  <c r="B7" i="4"/>
  <c r="D6" i="4"/>
  <c r="E6" i="4" s="1"/>
  <c r="F6" i="4" s="1"/>
  <c r="C6" i="4"/>
  <c r="B6" i="4"/>
  <c r="C5" i="4"/>
  <c r="D5" i="4" s="1"/>
  <c r="E5" i="4" s="1"/>
  <c r="F5" i="4" s="1"/>
  <c r="B5" i="4"/>
  <c r="C4" i="4"/>
  <c r="B4" i="4"/>
  <c r="D4" i="4" s="1"/>
  <c r="E4" i="4" s="1"/>
  <c r="F4" i="4" s="1"/>
  <c r="E3" i="4"/>
  <c r="F3" i="4" s="1"/>
  <c r="D3" i="4"/>
  <c r="C3" i="4"/>
  <c r="B3" i="4"/>
  <c r="D2" i="4"/>
  <c r="E2" i="4" s="1"/>
  <c r="F2" i="4" s="1"/>
  <c r="C2" i="4"/>
  <c r="B2" i="4"/>
  <c r="E6" i="2"/>
  <c r="D6" i="2"/>
  <c r="E5" i="2"/>
  <c r="D5" i="2"/>
  <c r="E4" i="2"/>
  <c r="D4" i="2"/>
  <c r="E3" i="2"/>
  <c r="D3" i="2"/>
  <c r="E2" i="2"/>
  <c r="D2" i="2"/>
  <c r="G80" i="3"/>
  <c r="E80" i="3"/>
  <c r="E79" i="3"/>
  <c r="G79" i="3" s="1"/>
  <c r="G78" i="3"/>
  <c r="E78" i="3"/>
  <c r="E77" i="3"/>
  <c r="G77" i="3" s="1"/>
  <c r="G76" i="3"/>
  <c r="E76" i="3"/>
  <c r="E75" i="3"/>
  <c r="G75" i="3" s="1"/>
  <c r="G74" i="3"/>
  <c r="E74" i="3"/>
  <c r="E73" i="3"/>
  <c r="G73" i="3" s="1"/>
  <c r="G72" i="3"/>
  <c r="E72" i="3"/>
  <c r="E71" i="3"/>
  <c r="G71" i="3" s="1"/>
  <c r="G70" i="3"/>
  <c r="E70" i="3"/>
  <c r="E69" i="3"/>
  <c r="G69" i="3" s="1"/>
  <c r="G68" i="3"/>
  <c r="E68" i="3"/>
  <c r="E67" i="3"/>
  <c r="G67" i="3" s="1"/>
  <c r="G66" i="3"/>
  <c r="E66" i="3"/>
  <c r="E65" i="3"/>
  <c r="G65" i="3" s="1"/>
  <c r="G64" i="3"/>
  <c r="E64" i="3"/>
  <c r="E63" i="3"/>
  <c r="G63" i="3" s="1"/>
  <c r="G62" i="3"/>
  <c r="E62" i="3"/>
  <c r="E61" i="3"/>
  <c r="G61" i="3" s="1"/>
  <c r="G60" i="3"/>
  <c r="E60" i="3"/>
  <c r="E59" i="3"/>
  <c r="G59" i="3" s="1"/>
  <c r="G58" i="3"/>
  <c r="E58" i="3"/>
  <c r="E57" i="3"/>
  <c r="G57" i="3" s="1"/>
  <c r="G56" i="3"/>
  <c r="E56" i="3"/>
  <c r="E55" i="3"/>
  <c r="G55" i="3" s="1"/>
  <c r="G54" i="3"/>
  <c r="E54" i="3"/>
  <c r="E53" i="3"/>
  <c r="G53" i="3" s="1"/>
  <c r="G52" i="3"/>
  <c r="E52" i="3"/>
  <c r="E51" i="3"/>
  <c r="G51" i="3" s="1"/>
  <c r="G50" i="3"/>
  <c r="E50" i="3"/>
  <c r="E49" i="3"/>
  <c r="G49" i="3" s="1"/>
  <c r="G48" i="3"/>
  <c r="E48" i="3"/>
  <c r="E47" i="3"/>
  <c r="G47" i="3" s="1"/>
  <c r="G46" i="3"/>
  <c r="E46" i="3"/>
  <c r="E45" i="3"/>
  <c r="G45" i="3" s="1"/>
  <c r="G44" i="3"/>
  <c r="E44" i="3"/>
  <c r="E43" i="3"/>
  <c r="G43" i="3" s="1"/>
  <c r="G42" i="3"/>
  <c r="E42" i="3"/>
  <c r="E41" i="3"/>
  <c r="G41" i="3" s="1"/>
  <c r="G40" i="3"/>
  <c r="E40" i="3"/>
  <c r="E39" i="3"/>
  <c r="G39" i="3" s="1"/>
  <c r="G38" i="3"/>
  <c r="E38" i="3"/>
  <c r="E37" i="3"/>
  <c r="G37" i="3" s="1"/>
  <c r="G36" i="3"/>
  <c r="E36" i="3"/>
  <c r="E35" i="3"/>
  <c r="G35" i="3" s="1"/>
  <c r="G34" i="3"/>
  <c r="E34" i="3"/>
  <c r="E33" i="3"/>
  <c r="G33" i="3" s="1"/>
  <c r="G32" i="3"/>
  <c r="E32" i="3"/>
  <c r="E31" i="3"/>
  <c r="G31" i="3" s="1"/>
  <c r="G30" i="3"/>
  <c r="E30" i="3"/>
  <c r="E29" i="3"/>
  <c r="G29" i="3" s="1"/>
  <c r="G28" i="3"/>
  <c r="E28" i="3"/>
  <c r="E27" i="3"/>
  <c r="G27" i="3" s="1"/>
  <c r="G26" i="3"/>
  <c r="E26" i="3"/>
  <c r="E25" i="3"/>
  <c r="G25" i="3" s="1"/>
  <c r="G24" i="3"/>
  <c r="E24" i="3"/>
  <c r="E23" i="3"/>
  <c r="G23" i="3" s="1"/>
  <c r="G22" i="3"/>
  <c r="E22" i="3"/>
  <c r="E21" i="3"/>
  <c r="G21" i="3" s="1"/>
  <c r="G20" i="3"/>
  <c r="E20" i="3"/>
  <c r="E19" i="3"/>
  <c r="G19" i="3" s="1"/>
  <c r="G18" i="3"/>
  <c r="E18" i="3"/>
  <c r="E17" i="3"/>
  <c r="G17" i="3" s="1"/>
  <c r="G16" i="3"/>
  <c r="E16" i="3"/>
  <c r="E15" i="3"/>
  <c r="G15" i="3" s="1"/>
  <c r="G14" i="3"/>
  <c r="E14" i="3"/>
  <c r="E13" i="3"/>
  <c r="G13" i="3" s="1"/>
  <c r="G12" i="3"/>
  <c r="E12" i="3"/>
  <c r="E11" i="3"/>
  <c r="G11" i="3" s="1"/>
  <c r="G10" i="3"/>
  <c r="E10" i="3"/>
  <c r="E9" i="3"/>
  <c r="G9" i="3" s="1"/>
  <c r="G8" i="3"/>
  <c r="E8" i="3"/>
  <c r="E7" i="3"/>
  <c r="G7" i="3" s="1"/>
  <c r="G6" i="3"/>
  <c r="E6" i="3"/>
  <c r="E5" i="3"/>
  <c r="G5" i="3" s="1"/>
  <c r="G4" i="3"/>
  <c r="E4" i="3"/>
  <c r="E3" i="3"/>
  <c r="G3" i="3" s="1"/>
  <c r="G2" i="3"/>
  <c r="E2" i="3"/>
  <c r="G13" i="4" l="1"/>
  <c r="H13" i="4"/>
  <c r="G26" i="4"/>
  <c r="H26" i="4"/>
  <c r="H7" i="4"/>
  <c r="G7" i="4"/>
  <c r="H12" i="4"/>
  <c r="G12" i="4"/>
  <c r="H23" i="4"/>
  <c r="G23" i="4"/>
  <c r="G30" i="4"/>
  <c r="H30" i="4"/>
  <c r="G2" i="4"/>
  <c r="H2" i="4"/>
  <c r="H3" i="4"/>
  <c r="G3" i="4"/>
  <c r="H5" i="4"/>
  <c r="G5" i="4"/>
  <c r="H8" i="4"/>
  <c r="G8" i="4"/>
  <c r="G18" i="4"/>
  <c r="H18" i="4"/>
  <c r="H19" i="4"/>
  <c r="G19" i="4"/>
  <c r="G21" i="4"/>
  <c r="H21" i="4"/>
  <c r="H24" i="4"/>
  <c r="G24" i="4"/>
  <c r="H27" i="4"/>
  <c r="G27" i="4"/>
  <c r="H29" i="4"/>
  <c r="G29" i="4"/>
  <c r="G10" i="4"/>
  <c r="H10" i="4"/>
  <c r="H11" i="4"/>
  <c r="G11" i="4"/>
  <c r="H16" i="4"/>
  <c r="G16" i="4"/>
  <c r="G6" i="4"/>
  <c r="H6" i="4"/>
  <c r="G9" i="4"/>
  <c r="H9" i="4"/>
  <c r="G22" i="4"/>
  <c r="H22" i="4"/>
  <c r="H25" i="4"/>
  <c r="G25" i="4"/>
  <c r="H4" i="4"/>
  <c r="G4" i="4"/>
  <c r="G14" i="4"/>
  <c r="H14" i="4"/>
  <c r="H15" i="4"/>
  <c r="G15" i="4"/>
  <c r="H17" i="4"/>
  <c r="G17" i="4"/>
  <c r="H20" i="4"/>
  <c r="G20" i="4"/>
  <c r="H28" i="4"/>
  <c r="G28" i="4"/>
  <c r="H31" i="4"/>
  <c r="G31" i="4"/>
</calcChain>
</file>

<file path=xl/sharedStrings.xml><?xml version="1.0" encoding="utf-8"?>
<sst xmlns="http://schemas.openxmlformats.org/spreadsheetml/2006/main" count="32" uniqueCount="27">
  <si>
    <t>Propeller</t>
  </si>
  <si>
    <t>Airspeed (m/s)</t>
  </si>
  <si>
    <t>Lift (N)</t>
  </si>
  <si>
    <t>Drag (N)</t>
  </si>
  <si>
    <t>Motor</t>
  </si>
  <si>
    <t>Voltage</t>
  </si>
  <si>
    <t>Current</t>
  </si>
  <si>
    <t>Power</t>
  </si>
  <si>
    <t>Thrust (g)</t>
  </si>
  <si>
    <t>Efficiency (g/W)</t>
  </si>
  <si>
    <t>Tmotors
P17*5.8'' CF</t>
  </si>
  <si>
    <t>Tmotors
P18*6.1'' CF</t>
  </si>
  <si>
    <t>MN5008
KV170</t>
  </si>
  <si>
    <t>MN5008
KV340</t>
  </si>
  <si>
    <t>MN5008
KV400</t>
  </si>
  <si>
    <t>Tmotors
P15*5'' CF</t>
  </si>
  <si>
    <t>Tmotors
P16*5.4'' CF</t>
  </si>
  <si>
    <t>EMAX GT2826/05
KV860</t>
  </si>
  <si>
    <t>P14*7''</t>
  </si>
  <si>
    <t>Speed</t>
  </si>
  <si>
    <t>Vertical Thrust</t>
  </si>
  <si>
    <t>Horizontal Thrust</t>
  </si>
  <si>
    <t>Total Thrust</t>
  </si>
  <si>
    <t>Thrust per motor</t>
  </si>
  <si>
    <t>Power per Motor</t>
  </si>
  <si>
    <t>Total Power</t>
  </si>
  <si>
    <t>Cruise Efficiency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</si>
</sst>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D03E5-8582-4481-A4D2-A6FC07404F11}">
  <dimension ref="A1:G80"/>
  <sheetViews>
    <sheetView workbookViewId="0">
      <pane ySplit="1" topLeftCell="A65" activePane="bottomLeft" state="frozen"/>
      <selection pane="bottomLeft" activeCell="I73" sqref="I73"/>
    </sheetView>
  </sheetViews>
  <sheetFormatPr defaultRowHeight="14.5" x14ac:dyDescent="0.35"/>
  <cols>
    <col min="1" max="1" width="16.26953125" customWidth="1"/>
    <col min="2" max="2" width="14.54296875" customWidth="1"/>
    <col min="3" max="3" width="12.453125" customWidth="1"/>
    <col min="4" max="4" width="12.26953125" customWidth="1"/>
    <col min="5" max="5" width="12.1796875" customWidth="1"/>
    <col min="6" max="6" width="12.453125" customWidth="1"/>
    <col min="7" max="7" width="16.81640625" customWidth="1"/>
    <col min="10" max="10" width="8.7265625" customWidth="1"/>
  </cols>
  <sheetData>
    <row r="1" spans="1:7" x14ac:dyDescent="0.35">
      <c r="A1" t="s">
        <v>4</v>
      </c>
      <c r="B1" t="s">
        <v>0</v>
      </c>
      <c r="C1" t="s">
        <v>5</v>
      </c>
      <c r="D1" t="s">
        <v>6</v>
      </c>
      <c r="E1" t="s">
        <v>7</v>
      </c>
      <c r="F1" t="s">
        <v>8</v>
      </c>
      <c r="G1" t="s">
        <v>9</v>
      </c>
    </row>
    <row r="2" spans="1:7" ht="14.5" customHeight="1" x14ac:dyDescent="0.35">
      <c r="A2" s="1" t="s">
        <v>12</v>
      </c>
      <c r="B2" s="1" t="s">
        <v>10</v>
      </c>
      <c r="C2">
        <v>47.41</v>
      </c>
      <c r="D2">
        <v>1.17</v>
      </c>
      <c r="E2">
        <f>D2*C2</f>
        <v>55.469699999999996</v>
      </c>
      <c r="F2">
        <v>682</v>
      </c>
      <c r="G2">
        <f>F2/E2</f>
        <v>12.295000694072622</v>
      </c>
    </row>
    <row r="3" spans="1:7" x14ac:dyDescent="0.35">
      <c r="A3" s="2"/>
      <c r="B3" s="2"/>
      <c r="C3">
        <v>47.39</v>
      </c>
      <c r="D3">
        <v>1.57</v>
      </c>
      <c r="E3">
        <f t="shared" ref="E3:E23" si="0">D3*C3</f>
        <v>74.402299999999997</v>
      </c>
      <c r="F3">
        <v>849</v>
      </c>
      <c r="G3">
        <f t="shared" ref="G3:G23" si="1">F3/E3</f>
        <v>11.410937565102154</v>
      </c>
    </row>
    <row r="4" spans="1:7" x14ac:dyDescent="0.35">
      <c r="A4" s="2"/>
      <c r="B4" s="2"/>
      <c r="C4">
        <v>47.36</v>
      </c>
      <c r="D4">
        <v>2.1</v>
      </c>
      <c r="E4">
        <f t="shared" si="0"/>
        <v>99.456000000000003</v>
      </c>
      <c r="F4">
        <v>1058</v>
      </c>
      <c r="G4">
        <f t="shared" si="1"/>
        <v>10.637870012870012</v>
      </c>
    </row>
    <row r="5" spans="1:7" x14ac:dyDescent="0.35">
      <c r="A5" s="2"/>
      <c r="B5" s="2"/>
      <c r="C5">
        <v>47.34</v>
      </c>
      <c r="D5">
        <v>2.76</v>
      </c>
      <c r="E5">
        <f t="shared" si="0"/>
        <v>130.6584</v>
      </c>
      <c r="F5">
        <v>1285</v>
      </c>
      <c r="G5">
        <f t="shared" si="1"/>
        <v>9.8348058754737551</v>
      </c>
    </row>
    <row r="6" spans="1:7" x14ac:dyDescent="0.35">
      <c r="A6" s="2"/>
      <c r="B6" s="2"/>
      <c r="C6">
        <v>47.31</v>
      </c>
      <c r="D6">
        <v>3.46</v>
      </c>
      <c r="E6">
        <f t="shared" si="0"/>
        <v>163.6926</v>
      </c>
      <c r="F6">
        <v>1515</v>
      </c>
      <c r="G6">
        <f t="shared" si="1"/>
        <v>9.2551526458740341</v>
      </c>
    </row>
    <row r="7" spans="1:7" x14ac:dyDescent="0.35">
      <c r="A7" s="2"/>
      <c r="B7" s="2"/>
      <c r="C7">
        <v>47.28</v>
      </c>
      <c r="D7">
        <v>4.2300000000000004</v>
      </c>
      <c r="E7">
        <f t="shared" si="0"/>
        <v>199.99440000000001</v>
      </c>
      <c r="F7">
        <v>1739</v>
      </c>
      <c r="G7">
        <f t="shared" si="1"/>
        <v>8.6952434668170699</v>
      </c>
    </row>
    <row r="8" spans="1:7" x14ac:dyDescent="0.35">
      <c r="A8" s="2"/>
      <c r="B8" s="2"/>
      <c r="C8">
        <v>47.24</v>
      </c>
      <c r="D8">
        <v>5.1100000000000003</v>
      </c>
      <c r="E8">
        <f t="shared" si="0"/>
        <v>241.39640000000003</v>
      </c>
      <c r="F8">
        <v>1991</v>
      </c>
      <c r="G8">
        <f t="shared" si="1"/>
        <v>8.2478446240291898</v>
      </c>
    </row>
    <row r="9" spans="1:7" x14ac:dyDescent="0.35">
      <c r="A9" s="2"/>
      <c r="B9" s="2"/>
      <c r="C9">
        <v>47.21</v>
      </c>
      <c r="D9">
        <v>6.1</v>
      </c>
      <c r="E9">
        <f t="shared" si="0"/>
        <v>287.98099999999999</v>
      </c>
      <c r="F9">
        <v>2234</v>
      </c>
      <c r="G9">
        <f t="shared" si="1"/>
        <v>7.7574562210701403</v>
      </c>
    </row>
    <row r="10" spans="1:7" x14ac:dyDescent="0.35">
      <c r="A10" s="2"/>
      <c r="B10" s="2"/>
      <c r="C10">
        <v>47.17</v>
      </c>
      <c r="D10">
        <v>7.2</v>
      </c>
      <c r="E10">
        <f t="shared" si="0"/>
        <v>339.62400000000002</v>
      </c>
      <c r="F10">
        <v>2509</v>
      </c>
      <c r="G10">
        <f t="shared" si="1"/>
        <v>7.3875815607848674</v>
      </c>
    </row>
    <row r="11" spans="1:7" x14ac:dyDescent="0.35">
      <c r="A11" s="2"/>
      <c r="B11" s="2"/>
      <c r="C11">
        <v>47.08</v>
      </c>
      <c r="D11">
        <v>9.9</v>
      </c>
      <c r="E11">
        <f t="shared" si="0"/>
        <v>466.09199999999998</v>
      </c>
      <c r="F11">
        <v>3116</v>
      </c>
      <c r="G11">
        <f t="shared" si="1"/>
        <v>6.6853754194450881</v>
      </c>
    </row>
    <row r="12" spans="1:7" x14ac:dyDescent="0.35">
      <c r="A12" s="2"/>
      <c r="B12" s="2"/>
      <c r="C12">
        <v>47.03</v>
      </c>
      <c r="D12">
        <v>11.46</v>
      </c>
      <c r="E12">
        <f t="shared" si="0"/>
        <v>538.96380000000011</v>
      </c>
      <c r="F12">
        <v>3449</v>
      </c>
      <c r="G12">
        <f t="shared" si="1"/>
        <v>6.3993166145852456</v>
      </c>
    </row>
    <row r="13" spans="1:7" ht="14.5" customHeight="1" x14ac:dyDescent="0.35">
      <c r="A13" s="2"/>
      <c r="B13" s="1" t="s">
        <v>11</v>
      </c>
      <c r="C13">
        <v>47.39</v>
      </c>
      <c r="D13">
        <v>1.51</v>
      </c>
      <c r="E13">
        <f t="shared" si="0"/>
        <v>71.558899999999994</v>
      </c>
      <c r="F13">
        <v>868</v>
      </c>
      <c r="G13">
        <f t="shared" si="1"/>
        <v>12.12986784313342</v>
      </c>
    </row>
    <row r="14" spans="1:7" x14ac:dyDescent="0.35">
      <c r="A14" s="2"/>
      <c r="B14" s="2"/>
      <c r="C14">
        <v>47.37</v>
      </c>
      <c r="D14">
        <v>2.0499999999999998</v>
      </c>
      <c r="E14">
        <f t="shared" si="0"/>
        <v>97.108499999999992</v>
      </c>
      <c r="F14">
        <v>1096</v>
      </c>
      <c r="G14">
        <f t="shared" si="1"/>
        <v>11.286344655720148</v>
      </c>
    </row>
    <row r="15" spans="1:7" x14ac:dyDescent="0.35">
      <c r="A15" s="2"/>
      <c r="B15" s="2"/>
      <c r="C15">
        <v>47.34</v>
      </c>
      <c r="D15">
        <v>2.74</v>
      </c>
      <c r="E15">
        <f t="shared" si="0"/>
        <v>129.71160000000003</v>
      </c>
      <c r="F15">
        <v>1343</v>
      </c>
      <c r="G15">
        <f t="shared" si="1"/>
        <v>10.353738601636243</v>
      </c>
    </row>
    <row r="16" spans="1:7" x14ac:dyDescent="0.35">
      <c r="A16" s="2"/>
      <c r="B16" s="2"/>
      <c r="C16">
        <v>47.3</v>
      </c>
      <c r="D16">
        <v>3.63</v>
      </c>
      <c r="E16">
        <f t="shared" si="0"/>
        <v>171.69899999999998</v>
      </c>
      <c r="F16">
        <v>1633</v>
      </c>
      <c r="G16">
        <f t="shared" si="1"/>
        <v>9.5108299990098963</v>
      </c>
    </row>
    <row r="17" spans="1:7" x14ac:dyDescent="0.35">
      <c r="A17" s="2"/>
      <c r="B17" s="2"/>
      <c r="C17">
        <v>47.27</v>
      </c>
      <c r="D17">
        <v>4.57</v>
      </c>
      <c r="E17">
        <f t="shared" si="0"/>
        <v>216.02390000000003</v>
      </c>
      <c r="F17">
        <v>1926</v>
      </c>
      <c r="G17">
        <f t="shared" si="1"/>
        <v>8.9156801631671296</v>
      </c>
    </row>
    <row r="18" spans="1:7" x14ac:dyDescent="0.35">
      <c r="A18" s="2"/>
      <c r="B18" s="2"/>
      <c r="C18">
        <v>47.23</v>
      </c>
      <c r="D18">
        <v>5.63</v>
      </c>
      <c r="E18">
        <f t="shared" si="0"/>
        <v>265.9049</v>
      </c>
      <c r="F18">
        <v>2229</v>
      </c>
      <c r="G18">
        <f t="shared" si="1"/>
        <v>8.382696219588281</v>
      </c>
    </row>
    <row r="19" spans="1:7" x14ac:dyDescent="0.35">
      <c r="A19" s="2"/>
      <c r="B19" s="2"/>
      <c r="C19">
        <v>47.19</v>
      </c>
      <c r="D19">
        <v>6.73</v>
      </c>
      <c r="E19">
        <f t="shared" si="0"/>
        <v>317.58870000000002</v>
      </c>
      <c r="F19">
        <v>2519</v>
      </c>
      <c r="G19">
        <f t="shared" si="1"/>
        <v>7.931642404153548</v>
      </c>
    </row>
    <row r="20" spans="1:7" x14ac:dyDescent="0.35">
      <c r="A20" s="2"/>
      <c r="B20" s="2"/>
      <c r="C20">
        <v>47.15</v>
      </c>
      <c r="D20">
        <v>8.01</v>
      </c>
      <c r="E20">
        <f t="shared" si="0"/>
        <v>377.67149999999998</v>
      </c>
      <c r="F20">
        <v>2821</v>
      </c>
      <c r="G20">
        <f t="shared" si="1"/>
        <v>7.4694542744157291</v>
      </c>
    </row>
    <row r="21" spans="1:7" x14ac:dyDescent="0.35">
      <c r="A21" s="2"/>
      <c r="B21" s="2"/>
      <c r="C21">
        <v>47.1</v>
      </c>
      <c r="D21">
        <v>9.48</v>
      </c>
      <c r="E21">
        <f t="shared" si="0"/>
        <v>446.50800000000004</v>
      </c>
      <c r="F21">
        <v>3156</v>
      </c>
      <c r="G21">
        <f t="shared" si="1"/>
        <v>7.0681824289822348</v>
      </c>
    </row>
    <row r="22" spans="1:7" x14ac:dyDescent="0.35">
      <c r="A22" s="2"/>
      <c r="B22" s="2"/>
      <c r="C22">
        <v>46.99</v>
      </c>
      <c r="D22">
        <v>12.85</v>
      </c>
      <c r="E22">
        <f t="shared" si="0"/>
        <v>603.82150000000001</v>
      </c>
      <c r="F22">
        <v>3807</v>
      </c>
      <c r="G22">
        <f t="shared" si="1"/>
        <v>6.3048434015681787</v>
      </c>
    </row>
    <row r="23" spans="1:7" x14ac:dyDescent="0.35">
      <c r="A23" s="2"/>
      <c r="B23" s="2"/>
      <c r="C23">
        <v>46.94</v>
      </c>
      <c r="D23">
        <v>14.63</v>
      </c>
      <c r="E23">
        <f t="shared" si="0"/>
        <v>686.73220000000003</v>
      </c>
      <c r="F23">
        <v>4100</v>
      </c>
      <c r="G23">
        <f t="shared" si="1"/>
        <v>5.9703039991426055</v>
      </c>
    </row>
    <row r="24" spans="1:7" ht="14.5" customHeight="1" x14ac:dyDescent="0.35">
      <c r="A24" s="1" t="s">
        <v>13</v>
      </c>
      <c r="B24" s="1" t="s">
        <v>10</v>
      </c>
      <c r="C24">
        <v>23.47</v>
      </c>
      <c r="D24">
        <v>2.88</v>
      </c>
      <c r="E24">
        <f>D24*C24</f>
        <v>67.593599999999995</v>
      </c>
      <c r="F24">
        <v>776</v>
      </c>
      <c r="G24">
        <f>F24/E24</f>
        <v>11.480376840410928</v>
      </c>
    </row>
    <row r="25" spans="1:7" x14ac:dyDescent="0.35">
      <c r="A25" s="2"/>
      <c r="B25" s="2"/>
      <c r="C25">
        <v>23.43</v>
      </c>
      <c r="D25">
        <v>3.98</v>
      </c>
      <c r="E25">
        <f t="shared" ref="E25:E45" si="2">D25*C25</f>
        <v>93.251400000000004</v>
      </c>
      <c r="F25">
        <v>986</v>
      </c>
      <c r="G25">
        <f t="shared" ref="G25:G45" si="3">F25/E25</f>
        <v>10.57356779630118</v>
      </c>
    </row>
    <row r="26" spans="1:7" x14ac:dyDescent="0.35">
      <c r="A26" s="2"/>
      <c r="B26" s="2"/>
      <c r="C26">
        <v>23.38</v>
      </c>
      <c r="D26">
        <v>5.33</v>
      </c>
      <c r="E26">
        <f t="shared" si="2"/>
        <v>124.61539999999999</v>
      </c>
      <c r="F26">
        <v>1224</v>
      </c>
      <c r="G26">
        <f t="shared" si="3"/>
        <v>9.8222210096023446</v>
      </c>
    </row>
    <row r="27" spans="1:7" x14ac:dyDescent="0.35">
      <c r="A27" s="2"/>
      <c r="B27" s="2"/>
      <c r="C27">
        <v>23.33</v>
      </c>
      <c r="D27">
        <v>6.86</v>
      </c>
      <c r="E27">
        <f t="shared" si="2"/>
        <v>160.0438</v>
      </c>
      <c r="F27">
        <v>1455</v>
      </c>
      <c r="G27">
        <f t="shared" si="3"/>
        <v>9.0912612672280968</v>
      </c>
    </row>
    <row r="28" spans="1:7" x14ac:dyDescent="0.35">
      <c r="A28" s="2"/>
      <c r="B28" s="2"/>
      <c r="C28">
        <v>23.27</v>
      </c>
      <c r="D28">
        <v>8.5299999999999994</v>
      </c>
      <c r="E28">
        <f t="shared" si="2"/>
        <v>198.49309999999997</v>
      </c>
      <c r="F28">
        <v>1697</v>
      </c>
      <c r="G28">
        <f t="shared" si="3"/>
        <v>8.5494155716244062</v>
      </c>
    </row>
    <row r="29" spans="1:7" x14ac:dyDescent="0.35">
      <c r="A29" s="2"/>
      <c r="B29" s="2"/>
      <c r="C29">
        <v>23.21</v>
      </c>
      <c r="D29">
        <v>10.38</v>
      </c>
      <c r="E29">
        <f t="shared" si="2"/>
        <v>240.91980000000004</v>
      </c>
      <c r="F29">
        <v>1936</v>
      </c>
      <c r="G29">
        <f t="shared" si="3"/>
        <v>8.0358691979654626</v>
      </c>
    </row>
    <row r="30" spans="1:7" x14ac:dyDescent="0.35">
      <c r="A30" s="2"/>
      <c r="B30" s="2"/>
      <c r="C30">
        <v>23.15</v>
      </c>
      <c r="D30">
        <v>12.4</v>
      </c>
      <c r="E30">
        <f t="shared" si="2"/>
        <v>287.06</v>
      </c>
      <c r="F30">
        <v>2176</v>
      </c>
      <c r="G30">
        <f t="shared" si="3"/>
        <v>7.5802968020622865</v>
      </c>
    </row>
    <row r="31" spans="1:7" x14ac:dyDescent="0.35">
      <c r="A31" s="2"/>
      <c r="B31" s="2"/>
      <c r="C31">
        <v>23.08</v>
      </c>
      <c r="D31">
        <v>14.71</v>
      </c>
      <c r="E31">
        <f t="shared" si="2"/>
        <v>339.5068</v>
      </c>
      <c r="F31">
        <v>2440</v>
      </c>
      <c r="G31">
        <f t="shared" si="3"/>
        <v>7.1868958147524582</v>
      </c>
    </row>
    <row r="32" spans="1:7" x14ac:dyDescent="0.35">
      <c r="A32" s="2"/>
      <c r="B32" s="2"/>
      <c r="C32">
        <v>23</v>
      </c>
      <c r="D32">
        <v>17.16</v>
      </c>
      <c r="E32">
        <f t="shared" si="2"/>
        <v>394.68</v>
      </c>
      <c r="F32">
        <v>2701</v>
      </c>
      <c r="G32">
        <f t="shared" si="3"/>
        <v>6.8435188000405391</v>
      </c>
    </row>
    <row r="33" spans="1:7" x14ac:dyDescent="0.35">
      <c r="A33" s="2"/>
      <c r="B33" s="2"/>
      <c r="C33">
        <v>22.82</v>
      </c>
      <c r="D33">
        <v>23.18</v>
      </c>
      <c r="E33">
        <f t="shared" si="2"/>
        <v>528.96759999999995</v>
      </c>
      <c r="F33">
        <v>3277</v>
      </c>
      <c r="G33">
        <f t="shared" si="3"/>
        <v>6.1950864287340099</v>
      </c>
    </row>
    <row r="34" spans="1:7" x14ac:dyDescent="0.35">
      <c r="A34" s="2"/>
      <c r="B34" s="2"/>
      <c r="C34">
        <v>22.72</v>
      </c>
      <c r="D34">
        <v>26.39</v>
      </c>
      <c r="E34">
        <f t="shared" si="2"/>
        <v>599.58079999999995</v>
      </c>
      <c r="F34">
        <v>3556</v>
      </c>
      <c r="G34">
        <f t="shared" si="3"/>
        <v>5.9308103261478688</v>
      </c>
    </row>
    <row r="35" spans="1:7" ht="14.5" customHeight="1" x14ac:dyDescent="0.35">
      <c r="A35" s="2"/>
      <c r="B35" s="1" t="s">
        <v>11</v>
      </c>
      <c r="C35">
        <v>23.44</v>
      </c>
      <c r="D35">
        <v>3.76</v>
      </c>
      <c r="E35">
        <f t="shared" si="2"/>
        <v>88.134399999999999</v>
      </c>
      <c r="F35">
        <v>996</v>
      </c>
      <c r="G35">
        <f t="shared" si="3"/>
        <v>11.300922227870162</v>
      </c>
    </row>
    <row r="36" spans="1:7" x14ac:dyDescent="0.35">
      <c r="A36" s="2"/>
      <c r="B36" s="2"/>
      <c r="C36">
        <v>23.39</v>
      </c>
      <c r="D36">
        <v>5.12</v>
      </c>
      <c r="E36">
        <f t="shared" si="2"/>
        <v>119.7568</v>
      </c>
      <c r="F36">
        <v>1238</v>
      </c>
      <c r="G36">
        <f t="shared" si="3"/>
        <v>10.3376175716118</v>
      </c>
    </row>
    <row r="37" spans="1:7" x14ac:dyDescent="0.35">
      <c r="A37" s="2"/>
      <c r="B37" s="2"/>
      <c r="C37">
        <v>23.33</v>
      </c>
      <c r="D37">
        <v>6.93</v>
      </c>
      <c r="E37">
        <f t="shared" si="2"/>
        <v>161.67689999999999</v>
      </c>
      <c r="F37">
        <v>1541</v>
      </c>
      <c r="G37">
        <f t="shared" si="3"/>
        <v>9.5313554379135184</v>
      </c>
    </row>
    <row r="38" spans="1:7" x14ac:dyDescent="0.35">
      <c r="A38" s="2"/>
      <c r="B38" s="2"/>
      <c r="C38">
        <v>23.26</v>
      </c>
      <c r="D38">
        <v>8.9499999999999993</v>
      </c>
      <c r="E38">
        <f t="shared" si="2"/>
        <v>208.17699999999999</v>
      </c>
      <c r="F38">
        <v>1822</v>
      </c>
      <c r="G38">
        <f t="shared" si="3"/>
        <v>8.7521676265869903</v>
      </c>
    </row>
    <row r="39" spans="1:7" x14ac:dyDescent="0.35">
      <c r="A39" s="2"/>
      <c r="B39" s="2"/>
      <c r="C39">
        <v>23.19</v>
      </c>
      <c r="D39">
        <v>11.12</v>
      </c>
      <c r="E39">
        <f t="shared" si="2"/>
        <v>257.87279999999998</v>
      </c>
      <c r="F39">
        <v>2120</v>
      </c>
      <c r="G39">
        <f t="shared" si="3"/>
        <v>8.2211074607325791</v>
      </c>
    </row>
    <row r="40" spans="1:7" x14ac:dyDescent="0.35">
      <c r="A40" s="2"/>
      <c r="B40" s="2"/>
      <c r="C40">
        <v>23.11</v>
      </c>
      <c r="D40">
        <v>13.46</v>
      </c>
      <c r="E40">
        <f t="shared" si="2"/>
        <v>311.06060000000002</v>
      </c>
      <c r="F40">
        <v>2394</v>
      </c>
      <c r="G40">
        <f t="shared" si="3"/>
        <v>7.696249541086206</v>
      </c>
    </row>
    <row r="41" spans="1:7" x14ac:dyDescent="0.35">
      <c r="A41" s="2"/>
      <c r="B41" s="2"/>
      <c r="C41">
        <v>23.04</v>
      </c>
      <c r="D41">
        <v>16.010000000000002</v>
      </c>
      <c r="E41">
        <f t="shared" si="2"/>
        <v>368.87040000000002</v>
      </c>
      <c r="F41">
        <v>2675</v>
      </c>
      <c r="G41">
        <f t="shared" si="3"/>
        <v>7.2518694912901651</v>
      </c>
    </row>
    <row r="42" spans="1:7" x14ac:dyDescent="0.35">
      <c r="A42" s="2"/>
      <c r="B42" s="2"/>
      <c r="C42">
        <v>22.95</v>
      </c>
      <c r="D42">
        <v>18.829999999999998</v>
      </c>
      <c r="E42">
        <f t="shared" si="2"/>
        <v>432.14849999999996</v>
      </c>
      <c r="F42">
        <v>2966</v>
      </c>
      <c r="G42">
        <f t="shared" si="3"/>
        <v>6.8633814533661468</v>
      </c>
    </row>
    <row r="43" spans="1:7" x14ac:dyDescent="0.35">
      <c r="A43" s="2"/>
      <c r="B43" s="2"/>
      <c r="C43">
        <v>22.86</v>
      </c>
      <c r="D43">
        <v>22.02</v>
      </c>
      <c r="E43">
        <f t="shared" si="2"/>
        <v>503.37719999999996</v>
      </c>
      <c r="F43">
        <v>3262</v>
      </c>
      <c r="G43">
        <f t="shared" si="3"/>
        <v>6.4802299349275261</v>
      </c>
    </row>
    <row r="44" spans="1:7" x14ac:dyDescent="0.35">
      <c r="A44" s="2"/>
      <c r="B44" s="2"/>
      <c r="C44">
        <v>22.63</v>
      </c>
      <c r="D44">
        <v>29.46</v>
      </c>
      <c r="E44">
        <f t="shared" si="2"/>
        <v>666.6798</v>
      </c>
      <c r="F44">
        <v>3909</v>
      </c>
      <c r="G44">
        <f t="shared" si="3"/>
        <v>5.8633844913255206</v>
      </c>
    </row>
    <row r="45" spans="1:7" x14ac:dyDescent="0.35">
      <c r="A45" s="2"/>
      <c r="B45" s="2"/>
      <c r="C45">
        <v>22.51</v>
      </c>
      <c r="D45">
        <v>33.5</v>
      </c>
      <c r="E45">
        <f t="shared" si="2"/>
        <v>754.08500000000004</v>
      </c>
      <c r="F45">
        <v>4215</v>
      </c>
      <c r="G45">
        <f t="shared" si="3"/>
        <v>5.5895555540820991</v>
      </c>
    </row>
    <row r="46" spans="1:7" ht="14.5" customHeight="1" x14ac:dyDescent="0.35">
      <c r="A46" s="1" t="s">
        <v>14</v>
      </c>
      <c r="B46" s="1" t="s">
        <v>15</v>
      </c>
      <c r="C46">
        <v>23.48</v>
      </c>
      <c r="D46">
        <v>2.82</v>
      </c>
      <c r="E46">
        <f>D46*C46</f>
        <v>66.2136</v>
      </c>
      <c r="F46">
        <v>672</v>
      </c>
      <c r="G46">
        <f>F46/E46</f>
        <v>10.148972416542826</v>
      </c>
    </row>
    <row r="47" spans="1:7" x14ac:dyDescent="0.35">
      <c r="A47" s="1"/>
      <c r="B47" s="2"/>
      <c r="C47">
        <v>23.44</v>
      </c>
      <c r="D47">
        <v>3.78</v>
      </c>
      <c r="E47">
        <f t="shared" ref="E47:E80" si="4">D47*C47</f>
        <v>88.603200000000001</v>
      </c>
      <c r="F47">
        <v>845</v>
      </c>
      <c r="G47">
        <f t="shared" ref="G47:G80" si="5">F47/E47</f>
        <v>9.5369016017480188</v>
      </c>
    </row>
    <row r="48" spans="1:7" x14ac:dyDescent="0.35">
      <c r="A48" s="1"/>
      <c r="B48" s="2"/>
      <c r="C48">
        <v>23.4</v>
      </c>
      <c r="D48">
        <v>4.95</v>
      </c>
      <c r="E48">
        <f t="shared" si="4"/>
        <v>115.83</v>
      </c>
      <c r="F48">
        <v>1033</v>
      </c>
      <c r="G48">
        <f t="shared" si="5"/>
        <v>8.9182422515755846</v>
      </c>
    </row>
    <row r="49" spans="1:7" x14ac:dyDescent="0.35">
      <c r="A49" s="1"/>
      <c r="B49" s="2"/>
      <c r="C49">
        <v>23.35</v>
      </c>
      <c r="D49">
        <v>6.26</v>
      </c>
      <c r="E49">
        <f t="shared" si="4"/>
        <v>146.17099999999999</v>
      </c>
      <c r="F49">
        <v>1233</v>
      </c>
      <c r="G49">
        <f t="shared" si="5"/>
        <v>8.4353257486095057</v>
      </c>
    </row>
    <row r="50" spans="1:7" x14ac:dyDescent="0.35">
      <c r="A50" s="1"/>
      <c r="B50" s="2"/>
      <c r="C50">
        <v>23.3</v>
      </c>
      <c r="D50">
        <v>7.66</v>
      </c>
      <c r="E50">
        <f t="shared" si="4"/>
        <v>178.47800000000001</v>
      </c>
      <c r="F50">
        <v>1409</v>
      </c>
      <c r="G50">
        <f t="shared" si="5"/>
        <v>7.8945304183148624</v>
      </c>
    </row>
    <row r="51" spans="1:7" x14ac:dyDescent="0.35">
      <c r="A51" s="1"/>
      <c r="B51" s="2"/>
      <c r="C51">
        <v>23.25</v>
      </c>
      <c r="D51">
        <v>9.26</v>
      </c>
      <c r="E51">
        <f t="shared" si="4"/>
        <v>215.29499999999999</v>
      </c>
      <c r="F51">
        <v>1610</v>
      </c>
      <c r="G51">
        <f t="shared" si="5"/>
        <v>7.4781114285050752</v>
      </c>
    </row>
    <row r="52" spans="1:7" x14ac:dyDescent="0.35">
      <c r="A52" s="1"/>
      <c r="B52" s="2"/>
      <c r="C52">
        <v>23.19</v>
      </c>
      <c r="D52">
        <v>10.98</v>
      </c>
      <c r="E52">
        <f t="shared" si="4"/>
        <v>254.62620000000001</v>
      </c>
      <c r="F52">
        <v>1811</v>
      </c>
      <c r="G52">
        <f t="shared" si="5"/>
        <v>7.1123867064740391</v>
      </c>
    </row>
    <row r="53" spans="1:7" x14ac:dyDescent="0.35">
      <c r="A53" s="1"/>
      <c r="B53" s="2"/>
      <c r="C53">
        <v>23.13</v>
      </c>
      <c r="D53">
        <v>13.04</v>
      </c>
      <c r="E53">
        <f t="shared" si="4"/>
        <v>301.61519999999996</v>
      </c>
      <c r="F53">
        <v>2048</v>
      </c>
      <c r="G53">
        <f t="shared" si="5"/>
        <v>6.7901087213111282</v>
      </c>
    </row>
    <row r="54" spans="1:7" x14ac:dyDescent="0.35">
      <c r="A54" s="1"/>
      <c r="B54" s="2"/>
      <c r="C54">
        <v>23.06</v>
      </c>
      <c r="D54">
        <v>15.31</v>
      </c>
      <c r="E54">
        <f t="shared" si="4"/>
        <v>353.04859999999996</v>
      </c>
      <c r="F54">
        <v>2286</v>
      </c>
      <c r="G54">
        <f t="shared" si="5"/>
        <v>6.4750292169406709</v>
      </c>
    </row>
    <row r="55" spans="1:7" x14ac:dyDescent="0.35">
      <c r="A55" s="1"/>
      <c r="B55" s="2"/>
      <c r="C55">
        <v>22.9</v>
      </c>
      <c r="D55">
        <v>20.6</v>
      </c>
      <c r="E55">
        <f t="shared" si="4"/>
        <v>471.74</v>
      </c>
      <c r="F55">
        <v>2782</v>
      </c>
      <c r="G55">
        <f t="shared" si="5"/>
        <v>5.8973163183109341</v>
      </c>
    </row>
    <row r="56" spans="1:7" x14ac:dyDescent="0.35">
      <c r="A56" s="1"/>
      <c r="B56" s="2"/>
      <c r="C56">
        <v>22.81</v>
      </c>
      <c r="D56">
        <v>23.44</v>
      </c>
      <c r="E56">
        <f t="shared" si="4"/>
        <v>534.66639999999995</v>
      </c>
      <c r="F56">
        <v>3027</v>
      </c>
      <c r="G56">
        <f t="shared" si="5"/>
        <v>5.6614741453736395</v>
      </c>
    </row>
    <row r="57" spans="1:7" ht="14.5" customHeight="1" x14ac:dyDescent="0.35">
      <c r="A57" s="1"/>
      <c r="B57" s="1" t="s">
        <v>16</v>
      </c>
      <c r="C57">
        <v>23.46</v>
      </c>
      <c r="D57">
        <v>3.22</v>
      </c>
      <c r="E57">
        <f t="shared" si="4"/>
        <v>75.541200000000003</v>
      </c>
      <c r="F57">
        <v>803</v>
      </c>
      <c r="G57">
        <f t="shared" si="5"/>
        <v>10.629960869035704</v>
      </c>
    </row>
    <row r="58" spans="1:7" x14ac:dyDescent="0.35">
      <c r="A58" s="1"/>
      <c r="B58" s="2"/>
      <c r="C58">
        <v>23.41</v>
      </c>
      <c r="D58">
        <v>4.46</v>
      </c>
      <c r="E58">
        <f t="shared" si="4"/>
        <v>104.40859999999999</v>
      </c>
      <c r="F58">
        <v>1021</v>
      </c>
      <c r="G58">
        <f t="shared" si="5"/>
        <v>9.7788879460121105</v>
      </c>
    </row>
    <row r="59" spans="1:7" x14ac:dyDescent="0.35">
      <c r="A59" s="1"/>
      <c r="B59" s="2"/>
      <c r="C59">
        <v>23.36</v>
      </c>
      <c r="D59">
        <v>5.93</v>
      </c>
      <c r="E59">
        <f t="shared" si="4"/>
        <v>138.5248</v>
      </c>
      <c r="F59">
        <v>1259</v>
      </c>
      <c r="G59">
        <f t="shared" si="5"/>
        <v>9.088625285869389</v>
      </c>
    </row>
    <row r="60" spans="1:7" x14ac:dyDescent="0.35">
      <c r="A60" s="1"/>
      <c r="B60" s="2"/>
      <c r="C60">
        <v>23.31</v>
      </c>
      <c r="D60">
        <v>7.54</v>
      </c>
      <c r="E60">
        <f t="shared" si="4"/>
        <v>175.75739999999999</v>
      </c>
      <c r="F60">
        <v>1492</v>
      </c>
      <c r="G60">
        <f t="shared" si="5"/>
        <v>8.4889740062153862</v>
      </c>
    </row>
    <row r="61" spans="1:7" x14ac:dyDescent="0.35">
      <c r="A61" s="1"/>
      <c r="B61" s="2"/>
      <c r="C61">
        <v>23.25</v>
      </c>
      <c r="D61">
        <v>9.2799999999999994</v>
      </c>
      <c r="E61">
        <f t="shared" si="4"/>
        <v>215.76</v>
      </c>
      <c r="F61">
        <v>1722</v>
      </c>
      <c r="G61">
        <f t="shared" si="5"/>
        <v>7.9810901001112349</v>
      </c>
    </row>
    <row r="62" spans="1:7" x14ac:dyDescent="0.35">
      <c r="A62" s="1"/>
      <c r="B62" s="2"/>
      <c r="C62">
        <v>23.19</v>
      </c>
      <c r="D62">
        <v>11.19</v>
      </c>
      <c r="E62">
        <f t="shared" si="4"/>
        <v>259.49610000000001</v>
      </c>
      <c r="F62">
        <v>1956</v>
      </c>
      <c r="G62">
        <f t="shared" si="5"/>
        <v>7.5376855374705052</v>
      </c>
    </row>
    <row r="63" spans="1:7" x14ac:dyDescent="0.35">
      <c r="A63" s="1"/>
      <c r="B63" s="2"/>
      <c r="C63">
        <v>23.13</v>
      </c>
      <c r="D63">
        <v>13.16</v>
      </c>
      <c r="E63">
        <f t="shared" si="4"/>
        <v>304.39080000000001</v>
      </c>
      <c r="F63">
        <v>2185</v>
      </c>
      <c r="G63">
        <f t="shared" si="5"/>
        <v>7.1782721422592273</v>
      </c>
    </row>
    <row r="64" spans="1:7" x14ac:dyDescent="0.35">
      <c r="A64" s="1"/>
      <c r="B64" s="2"/>
      <c r="C64">
        <v>23.05</v>
      </c>
      <c r="D64">
        <v>15.66</v>
      </c>
      <c r="E64">
        <f t="shared" si="4"/>
        <v>360.96300000000002</v>
      </c>
      <c r="F64">
        <v>2458</v>
      </c>
      <c r="G64">
        <f t="shared" si="5"/>
        <v>6.8095621988957316</v>
      </c>
    </row>
    <row r="65" spans="1:7" x14ac:dyDescent="0.35">
      <c r="A65" s="1"/>
      <c r="B65" s="2"/>
      <c r="C65">
        <v>22.96</v>
      </c>
      <c r="D65">
        <v>18.53</v>
      </c>
      <c r="E65">
        <f t="shared" si="4"/>
        <v>425.44880000000006</v>
      </c>
      <c r="F65">
        <v>2750</v>
      </c>
      <c r="G65">
        <f t="shared" si="5"/>
        <v>6.4637625020919076</v>
      </c>
    </row>
    <row r="66" spans="1:7" x14ac:dyDescent="0.35">
      <c r="A66" s="1"/>
      <c r="B66" s="2"/>
      <c r="C66">
        <v>22.77</v>
      </c>
      <c r="D66">
        <v>24.84</v>
      </c>
      <c r="E66">
        <f t="shared" si="4"/>
        <v>565.60680000000002</v>
      </c>
      <c r="F66">
        <v>3323</v>
      </c>
      <c r="G66">
        <f t="shared" si="5"/>
        <v>5.8751061691620396</v>
      </c>
    </row>
    <row r="67" spans="1:7" x14ac:dyDescent="0.35">
      <c r="A67" s="1"/>
      <c r="B67" s="2"/>
      <c r="C67">
        <v>22.67</v>
      </c>
      <c r="D67">
        <v>28.16</v>
      </c>
      <c r="E67">
        <f t="shared" si="4"/>
        <v>638.38720000000001</v>
      </c>
      <c r="F67">
        <v>3591</v>
      </c>
      <c r="G67">
        <f t="shared" si="5"/>
        <v>5.625112784216225</v>
      </c>
    </row>
    <row r="68" spans="1:7" ht="14.5" customHeight="1" x14ac:dyDescent="0.35">
      <c r="A68" s="1"/>
      <c r="B68" s="1" t="s">
        <v>10</v>
      </c>
      <c r="C68">
        <v>23.44</v>
      </c>
      <c r="D68">
        <v>3.71</v>
      </c>
      <c r="E68">
        <f t="shared" si="4"/>
        <v>86.962400000000002</v>
      </c>
      <c r="F68">
        <v>917</v>
      </c>
      <c r="G68">
        <f t="shared" si="5"/>
        <v>10.544787172387146</v>
      </c>
    </row>
    <row r="69" spans="1:7" x14ac:dyDescent="0.35">
      <c r="A69" s="1"/>
      <c r="B69" s="2"/>
      <c r="C69">
        <v>23.39</v>
      </c>
      <c r="D69">
        <v>5.18</v>
      </c>
      <c r="E69">
        <f t="shared" si="4"/>
        <v>121.1602</v>
      </c>
      <c r="F69">
        <v>1170</v>
      </c>
      <c r="G69">
        <f t="shared" si="5"/>
        <v>9.6566364202105976</v>
      </c>
    </row>
    <row r="70" spans="1:7" x14ac:dyDescent="0.35">
      <c r="A70" s="1"/>
      <c r="B70" s="2"/>
      <c r="C70">
        <v>23.33</v>
      </c>
      <c r="D70">
        <v>6.99</v>
      </c>
      <c r="E70">
        <f t="shared" si="4"/>
        <v>163.07669999999999</v>
      </c>
      <c r="F70">
        <v>1447</v>
      </c>
      <c r="G70">
        <f t="shared" si="5"/>
        <v>8.8731253453129728</v>
      </c>
    </row>
    <row r="71" spans="1:7" x14ac:dyDescent="0.35">
      <c r="A71" s="1"/>
      <c r="B71" s="2"/>
      <c r="C71">
        <v>23.26</v>
      </c>
      <c r="D71">
        <v>8.8800000000000008</v>
      </c>
      <c r="E71">
        <f t="shared" si="4"/>
        <v>206.54880000000003</v>
      </c>
      <c r="F71">
        <v>1712</v>
      </c>
      <c r="G71">
        <f t="shared" si="5"/>
        <v>8.288598142424453</v>
      </c>
    </row>
    <row r="72" spans="1:7" x14ac:dyDescent="0.35">
      <c r="A72" s="1"/>
      <c r="B72" s="2"/>
      <c r="C72">
        <v>23.2</v>
      </c>
      <c r="D72">
        <v>10.92</v>
      </c>
      <c r="E72">
        <f t="shared" si="4"/>
        <v>253.34399999999999</v>
      </c>
      <c r="F72">
        <v>1963</v>
      </c>
      <c r="G72">
        <f t="shared" si="5"/>
        <v>7.7483579638752058</v>
      </c>
    </row>
    <row r="73" spans="1:7" x14ac:dyDescent="0.35">
      <c r="A73" s="1"/>
      <c r="B73" s="2"/>
      <c r="C73">
        <v>23.13</v>
      </c>
      <c r="D73">
        <v>13.17</v>
      </c>
      <c r="E73">
        <f t="shared" si="4"/>
        <v>304.62209999999999</v>
      </c>
      <c r="F73">
        <v>2230</v>
      </c>
      <c r="G73">
        <f t="shared" si="5"/>
        <v>7.3205456859499032</v>
      </c>
    </row>
    <row r="74" spans="1:7" x14ac:dyDescent="0.35">
      <c r="A74" s="1"/>
      <c r="B74" s="2"/>
      <c r="C74">
        <v>23.05</v>
      </c>
      <c r="D74">
        <v>15.72</v>
      </c>
      <c r="E74">
        <f t="shared" si="4"/>
        <v>362.346</v>
      </c>
      <c r="F74">
        <v>2491</v>
      </c>
      <c r="G74">
        <f t="shared" si="5"/>
        <v>6.8746446766350395</v>
      </c>
    </row>
    <row r="75" spans="1:7" x14ac:dyDescent="0.35">
      <c r="A75" s="1"/>
      <c r="B75" s="2"/>
      <c r="C75">
        <v>22.97</v>
      </c>
      <c r="D75">
        <v>18.309999999999999</v>
      </c>
      <c r="E75">
        <f t="shared" si="4"/>
        <v>420.58069999999992</v>
      </c>
      <c r="F75">
        <v>2757</v>
      </c>
      <c r="G75">
        <f t="shared" si="5"/>
        <v>6.5552223390184103</v>
      </c>
    </row>
    <row r="76" spans="1:7" x14ac:dyDescent="0.35">
      <c r="A76" s="1"/>
      <c r="B76" s="2"/>
      <c r="C76">
        <v>22.87</v>
      </c>
      <c r="D76">
        <v>21.65</v>
      </c>
      <c r="E76">
        <f t="shared" si="4"/>
        <v>495.13549999999998</v>
      </c>
      <c r="F76">
        <v>3090</v>
      </c>
      <c r="G76">
        <f t="shared" si="5"/>
        <v>6.2407159252366275</v>
      </c>
    </row>
    <row r="77" spans="1:7" x14ac:dyDescent="0.35">
      <c r="A77" s="1"/>
      <c r="B77" s="2"/>
      <c r="C77">
        <v>22.65</v>
      </c>
      <c r="D77">
        <v>28.93</v>
      </c>
      <c r="E77">
        <f t="shared" si="4"/>
        <v>655.2645</v>
      </c>
      <c r="F77">
        <v>3697</v>
      </c>
      <c r="G77">
        <f t="shared" si="5"/>
        <v>5.6419964762321166</v>
      </c>
    </row>
    <row r="78" spans="1:7" x14ac:dyDescent="0.35">
      <c r="A78" s="1"/>
      <c r="B78" s="2"/>
      <c r="C78">
        <v>22.53</v>
      </c>
      <c r="D78">
        <v>32.83</v>
      </c>
      <c r="E78">
        <f t="shared" si="4"/>
        <v>739.65989999999999</v>
      </c>
      <c r="F78">
        <v>3982</v>
      </c>
      <c r="G78">
        <f t="shared" si="5"/>
        <v>5.3835553340122937</v>
      </c>
    </row>
    <row r="79" spans="1:7" ht="14.5" customHeight="1" x14ac:dyDescent="0.35">
      <c r="A79" s="1" t="s">
        <v>17</v>
      </c>
      <c r="B79" s="3" t="s">
        <v>18</v>
      </c>
      <c r="C79">
        <v>14.8</v>
      </c>
      <c r="D79">
        <v>45</v>
      </c>
      <c r="E79">
        <f t="shared" si="4"/>
        <v>666</v>
      </c>
      <c r="F79">
        <v>2950</v>
      </c>
      <c r="G79">
        <f t="shared" si="5"/>
        <v>4.4294294294294296</v>
      </c>
    </row>
    <row r="80" spans="1:7" x14ac:dyDescent="0.35">
      <c r="A80" s="2"/>
      <c r="B80" s="3"/>
      <c r="C80">
        <v>14.47</v>
      </c>
      <c r="D80">
        <v>57.3</v>
      </c>
      <c r="E80">
        <f t="shared" si="4"/>
        <v>829.13099999999997</v>
      </c>
      <c r="F80">
        <v>3680</v>
      </c>
      <c r="G80">
        <f t="shared" si="5"/>
        <v>4.4383818721046495</v>
      </c>
    </row>
  </sheetData>
  <mergeCells count="12">
    <mergeCell ref="A79:A80"/>
    <mergeCell ref="B79:B80"/>
    <mergeCell ref="B46:B56"/>
    <mergeCell ref="B57:B67"/>
    <mergeCell ref="B68:B78"/>
    <mergeCell ref="A46:A78"/>
    <mergeCell ref="B2:B12"/>
    <mergeCell ref="B13:B23"/>
    <mergeCell ref="A2:A23"/>
    <mergeCell ref="A24:A45"/>
    <mergeCell ref="B24:B34"/>
    <mergeCell ref="B35:B4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E7B62-FB69-4347-8AA6-5823B55756E6}">
  <dimension ref="A1:E6"/>
  <sheetViews>
    <sheetView workbookViewId="0">
      <selection activeCell="D12" sqref="D12"/>
    </sheetView>
  </sheetViews>
  <sheetFormatPr defaultRowHeight="14.5" x14ac:dyDescent="0.35"/>
  <cols>
    <col min="1" max="1" width="15.1796875" customWidth="1"/>
    <col min="2" max="2" width="12.90625" customWidth="1"/>
    <col min="3" max="4" width="13.7265625" customWidth="1"/>
    <col min="5" max="5" width="16.1796875" customWidth="1"/>
    <col min="6" max="6" width="8.7265625" customWidth="1"/>
  </cols>
  <sheetData>
    <row r="1" spans="1:5" x14ac:dyDescent="0.35">
      <c r="A1" t="s">
        <v>1</v>
      </c>
      <c r="B1" t="s">
        <v>2</v>
      </c>
      <c r="C1" t="s">
        <v>3</v>
      </c>
      <c r="D1" t="s">
        <v>2</v>
      </c>
      <c r="E1" t="s">
        <v>3</v>
      </c>
    </row>
    <row r="2" spans="1:5" x14ac:dyDescent="0.35">
      <c r="A2">
        <v>0</v>
      </c>
      <c r="B2">
        <v>0</v>
      </c>
      <c r="C2">
        <v>0</v>
      </c>
      <c r="D2">
        <f>0.350317*A2*A2-0.202576*A2</f>
        <v>0</v>
      </c>
      <c r="E2">
        <f>0.0350823*A2*A2+0.00372739*A2</f>
        <v>0</v>
      </c>
    </row>
    <row r="3" spans="1:5" x14ac:dyDescent="0.35">
      <c r="A3">
        <v>4</v>
      </c>
      <c r="B3">
        <v>4.8773723999999996</v>
      </c>
      <c r="C3">
        <v>0.56971285000000005</v>
      </c>
      <c r="D3">
        <f t="shared" ref="D3:D6" si="0">0.350317*A3*A3-0.202576*A3</f>
        <v>4.7947679999999995</v>
      </c>
      <c r="E3">
        <f t="shared" ref="E3:E6" si="1">0.0350823*A3*A3+0.00372739*A3</f>
        <v>0.57622635999999994</v>
      </c>
    </row>
    <row r="4" spans="1:5" x14ac:dyDescent="0.35">
      <c r="A4">
        <v>8</v>
      </c>
      <c r="B4">
        <v>20.819825999999999</v>
      </c>
      <c r="C4">
        <v>2.273879</v>
      </c>
      <c r="D4">
        <f t="shared" si="0"/>
        <v>20.799679999999999</v>
      </c>
      <c r="E4">
        <f t="shared" si="1"/>
        <v>2.2750863199999998</v>
      </c>
    </row>
    <row r="5" spans="1:5" x14ac:dyDescent="0.35">
      <c r="A5">
        <v>12</v>
      </c>
      <c r="B5">
        <v>47.994604000000002</v>
      </c>
      <c r="C5">
        <v>5.0977855999999999</v>
      </c>
      <c r="D5">
        <f t="shared" si="0"/>
        <v>48.014735999999999</v>
      </c>
      <c r="E5">
        <f t="shared" si="1"/>
        <v>5.0965798800000002</v>
      </c>
    </row>
    <row r="6" spans="1:5" x14ac:dyDescent="0.35">
      <c r="A6">
        <v>16</v>
      </c>
      <c r="B6">
        <v>86.491327999999996</v>
      </c>
      <c r="C6">
        <v>9.0368449999999996</v>
      </c>
      <c r="D6">
        <f t="shared" si="0"/>
        <v>86.439936000000003</v>
      </c>
      <c r="E6">
        <f t="shared" si="1"/>
        <v>9.0407070399999991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5B06D-1837-44EB-A9AC-10712F976789}">
  <dimension ref="A1:H31"/>
  <sheetViews>
    <sheetView tabSelected="1" workbookViewId="0">
      <selection activeCell="C7" sqref="C7"/>
    </sheetView>
  </sheetViews>
  <sheetFormatPr defaultRowHeight="14.5" x14ac:dyDescent="0.35"/>
  <cols>
    <col min="2" max="2" width="15.54296875" customWidth="1"/>
    <col min="3" max="3" width="18.54296875" customWidth="1"/>
    <col min="4" max="4" width="14.6328125" customWidth="1"/>
    <col min="5" max="5" width="19.08984375" customWidth="1"/>
    <col min="6" max="6" width="16" customWidth="1"/>
    <col min="7" max="7" width="13.81640625" customWidth="1"/>
    <col min="8" max="8" width="16.453125" customWidth="1"/>
  </cols>
  <sheetData>
    <row r="1" spans="1:8" x14ac:dyDescent="0.35">
      <c r="A1" t="s">
        <v>19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26</v>
      </c>
    </row>
    <row r="2" spans="1:8" x14ac:dyDescent="0.35">
      <c r="A2">
        <v>1</v>
      </c>
      <c r="B2">
        <f>IF(6.9-(0.350317*A2*A2-0.202576*A2)/9.8&gt;0, 6.9-(0.350317*A2*A2-0.202576*A2)/9.8, 0)</f>
        <v>6.8849243877551025</v>
      </c>
      <c r="C2">
        <f>(0.0350823*A2*A2+0.00372739*A2)/9.8</f>
        <v>3.960172448979591E-3</v>
      </c>
      <c r="D2">
        <f>SQRT(C2*C2+B2*B2)</f>
        <v>6.8849255266902336</v>
      </c>
      <c r="E2">
        <f>D2/4</f>
        <v>1.7212313816725584</v>
      </c>
      <c r="F2">
        <f>1000000*0.0000373344395*E2*E2+ 1000*0.109504955*E2</f>
        <v>299.09177435095376</v>
      </c>
      <c r="G2">
        <f>F2*4</f>
        <v>1196.367097403815</v>
      </c>
      <c r="H2">
        <f>F2/A2</f>
        <v>299.09177435095376</v>
      </c>
    </row>
    <row r="3" spans="1:8" x14ac:dyDescent="0.35">
      <c r="A3">
        <v>2</v>
      </c>
      <c r="B3">
        <f t="shared" ref="B3:B22" si="0">IF(6.9-(0.350317*A3*A3-0.202576*A3)/9.8&gt;0, 6.9-(0.350317*A3*A3-0.202576*A3)/9.8, 0)</f>
        <v>6.7983555102040816</v>
      </c>
      <c r="C3">
        <f t="shared" ref="C3:C22" si="1">(0.0350823*A3*A3+0.00372739*A3)/9.8</f>
        <v>1.5079997959183671E-2</v>
      </c>
      <c r="D3">
        <f t="shared" ref="D3:D31" si="2">SQRT(C3*C3+B3*B3)</f>
        <v>6.7983722352825486</v>
      </c>
      <c r="E3">
        <f t="shared" ref="E3:E31" si="3">D3/4</f>
        <v>1.6995930588206372</v>
      </c>
      <c r="F3">
        <f t="shared" ref="F3:F31" si="4">1000000*0.0000373344395*E3*E3+ 1000*0.109504955*E3</f>
        <v>293.95874183123203</v>
      </c>
      <c r="G3">
        <f t="shared" ref="G3:G31" si="5">F3*4</f>
        <v>1175.8349673249281</v>
      </c>
      <c r="H3">
        <f t="shared" ref="H3:H31" si="6">F3/A3</f>
        <v>146.97937091561602</v>
      </c>
    </row>
    <row r="4" spans="1:8" x14ac:dyDescent="0.35">
      <c r="A4">
        <v>3</v>
      </c>
      <c r="B4">
        <f t="shared" si="0"/>
        <v>6.6402933673469393</v>
      </c>
      <c r="C4">
        <f t="shared" si="1"/>
        <v>3.3359476530612241E-2</v>
      </c>
      <c r="D4">
        <f t="shared" si="2"/>
        <v>6.6403771624137553</v>
      </c>
      <c r="E4">
        <f t="shared" si="3"/>
        <v>1.6600942906034388</v>
      </c>
      <c r="F4">
        <f t="shared" si="4"/>
        <v>284.6790197586904</v>
      </c>
      <c r="G4">
        <f t="shared" si="5"/>
        <v>1138.7160790347616</v>
      </c>
      <c r="H4">
        <f t="shared" si="6"/>
        <v>94.893006586230129</v>
      </c>
    </row>
    <row r="5" spans="1:8" x14ac:dyDescent="0.35">
      <c r="A5">
        <v>4</v>
      </c>
      <c r="B5">
        <f t="shared" si="0"/>
        <v>6.410737959183674</v>
      </c>
      <c r="C5">
        <f t="shared" si="1"/>
        <v>5.8798608163265292E-2</v>
      </c>
      <c r="D5">
        <f t="shared" si="2"/>
        <v>6.4110076008097501</v>
      </c>
      <c r="E5">
        <f t="shared" si="3"/>
        <v>1.6027519002024375</v>
      </c>
      <c r="F5">
        <f t="shared" si="4"/>
        <v>271.41449264502978</v>
      </c>
      <c r="G5">
        <f t="shared" si="5"/>
        <v>1085.6579705801191</v>
      </c>
      <c r="H5">
        <f t="shared" si="6"/>
        <v>67.853623161257445</v>
      </c>
    </row>
    <row r="6" spans="1:8" x14ac:dyDescent="0.35">
      <c r="A6">
        <v>5</v>
      </c>
      <c r="B6">
        <f t="shared" si="0"/>
        <v>6.1096892857142864</v>
      </c>
      <c r="C6">
        <f t="shared" si="1"/>
        <v>9.1397392857142851E-2</v>
      </c>
      <c r="D6">
        <f t="shared" si="2"/>
        <v>6.1103728733517588</v>
      </c>
      <c r="E6">
        <f t="shared" si="3"/>
        <v>1.5275932183379397</v>
      </c>
      <c r="F6">
        <f t="shared" si="4"/>
        <v>254.40047343763285</v>
      </c>
      <c r="G6">
        <f t="shared" si="5"/>
        <v>1017.6018937505314</v>
      </c>
      <c r="H6">
        <f t="shared" si="6"/>
        <v>50.880094687526572</v>
      </c>
    </row>
    <row r="7" spans="1:8" x14ac:dyDescent="0.35">
      <c r="A7">
        <v>6</v>
      </c>
      <c r="B7">
        <f t="shared" si="0"/>
        <v>5.7371473469387757</v>
      </c>
      <c r="C7">
        <f t="shared" si="1"/>
        <v>0.13115583061224487</v>
      </c>
      <c r="D7">
        <f t="shared" si="2"/>
        <v>5.7386463153247407</v>
      </c>
      <c r="E7">
        <f t="shared" si="3"/>
        <v>1.4346615788311852</v>
      </c>
      <c r="F7">
        <f t="shared" si="4"/>
        <v>233.94630531084411</v>
      </c>
      <c r="G7">
        <f t="shared" si="5"/>
        <v>935.78522124337644</v>
      </c>
      <c r="H7">
        <f t="shared" si="6"/>
        <v>38.991050885140687</v>
      </c>
    </row>
    <row r="8" spans="1:8" x14ac:dyDescent="0.35">
      <c r="A8">
        <v>7</v>
      </c>
      <c r="B8">
        <f t="shared" si="0"/>
        <v>5.2931121428571437</v>
      </c>
      <c r="C8">
        <f t="shared" si="1"/>
        <v>0.1780739214285714</v>
      </c>
      <c r="D8">
        <f t="shared" si="2"/>
        <v>5.2961067283764862</v>
      </c>
      <c r="E8">
        <f t="shared" si="3"/>
        <v>1.3240266820941216</v>
      </c>
      <c r="F8">
        <f t="shared" si="4"/>
        <v>210.43649651945179</v>
      </c>
      <c r="G8">
        <f t="shared" si="5"/>
        <v>841.74598607780717</v>
      </c>
      <c r="H8">
        <f t="shared" si="6"/>
        <v>30.062356645635969</v>
      </c>
    </row>
    <row r="9" spans="1:8" x14ac:dyDescent="0.35">
      <c r="A9">
        <v>8</v>
      </c>
      <c r="B9">
        <f t="shared" si="0"/>
        <v>4.7775836734693886</v>
      </c>
      <c r="C9">
        <f t="shared" si="1"/>
        <v>0.23215166530612241</v>
      </c>
      <c r="D9">
        <f t="shared" si="2"/>
        <v>4.7832206882712054</v>
      </c>
      <c r="E9">
        <f t="shared" si="3"/>
        <v>1.1958051720678013</v>
      </c>
      <c r="F9">
        <f t="shared" si="4"/>
        <v>184.33297367540058</v>
      </c>
      <c r="G9">
        <f t="shared" si="5"/>
        <v>737.33189470160232</v>
      </c>
      <c r="H9">
        <f t="shared" si="6"/>
        <v>23.041621709425073</v>
      </c>
    </row>
    <row r="10" spans="1:8" x14ac:dyDescent="0.35">
      <c r="A10">
        <v>9</v>
      </c>
      <c r="B10">
        <f t="shared" si="0"/>
        <v>4.1905619387755113</v>
      </c>
      <c r="C10">
        <f t="shared" si="1"/>
        <v>0.29338906224489791</v>
      </c>
      <c r="D10">
        <f t="shared" si="2"/>
        <v>4.2008197419740485</v>
      </c>
      <c r="E10">
        <f t="shared" si="3"/>
        <v>1.0502049354935121</v>
      </c>
      <c r="F10">
        <f t="shared" si="4"/>
        <v>156.17993273748374</v>
      </c>
      <c r="G10">
        <f t="shared" si="5"/>
        <v>624.71973094993496</v>
      </c>
      <c r="H10">
        <f t="shared" si="6"/>
        <v>17.353325859720414</v>
      </c>
    </row>
    <row r="11" spans="1:8" x14ac:dyDescent="0.35">
      <c r="A11">
        <v>10</v>
      </c>
      <c r="B11">
        <f t="shared" si="0"/>
        <v>3.5320469387755105</v>
      </c>
      <c r="C11">
        <f t="shared" si="1"/>
        <v>0.36178611224489798</v>
      </c>
      <c r="D11">
        <f t="shared" si="2"/>
        <v>3.5505273930399035</v>
      </c>
      <c r="E11">
        <f t="shared" si="3"/>
        <v>0.88763184825997588</v>
      </c>
      <c r="F11">
        <f t="shared" si="4"/>
        <v>126.61552826528921</v>
      </c>
      <c r="G11">
        <f t="shared" si="5"/>
        <v>506.46211306115686</v>
      </c>
      <c r="H11">
        <f t="shared" si="6"/>
        <v>12.661552826528922</v>
      </c>
    </row>
    <row r="12" spans="1:8" x14ac:dyDescent="0.35">
      <c r="A12">
        <v>11</v>
      </c>
      <c r="B12">
        <f t="shared" si="0"/>
        <v>2.8020386734693883</v>
      </c>
      <c r="C12">
        <f t="shared" si="1"/>
        <v>0.43734281530612235</v>
      </c>
      <c r="D12">
        <f t="shared" si="2"/>
        <v>2.8359635868110109</v>
      </c>
      <c r="E12">
        <f t="shared" si="3"/>
        <v>0.70899089670275273</v>
      </c>
      <c r="F12">
        <f t="shared" si="4"/>
        <v>96.404847693540518</v>
      </c>
      <c r="G12">
        <f t="shared" si="5"/>
        <v>385.61939077416207</v>
      </c>
      <c r="H12">
        <f t="shared" si="6"/>
        <v>8.7640770630491378</v>
      </c>
    </row>
    <row r="13" spans="1:8" x14ac:dyDescent="0.35">
      <c r="A13">
        <v>12</v>
      </c>
      <c r="B13">
        <f t="shared" si="0"/>
        <v>2.0005371428571435</v>
      </c>
      <c r="C13">
        <f t="shared" si="1"/>
        <v>0.52005917142857139</v>
      </c>
      <c r="D13">
        <f t="shared" si="2"/>
        <v>2.0670293664430592</v>
      </c>
      <c r="E13">
        <f t="shared" si="3"/>
        <v>0.51675734161076481</v>
      </c>
      <c r="F13">
        <f t="shared" si="4"/>
        <v>66.557209098428785</v>
      </c>
      <c r="G13">
        <f t="shared" si="5"/>
        <v>266.22883639371514</v>
      </c>
      <c r="H13">
        <f t="shared" si="6"/>
        <v>5.5464340915357324</v>
      </c>
    </row>
    <row r="14" spans="1:8" x14ac:dyDescent="0.35">
      <c r="A14">
        <v>13</v>
      </c>
      <c r="B14">
        <f t="shared" si="0"/>
        <v>1.1275423469387755</v>
      </c>
      <c r="C14">
        <f t="shared" si="1"/>
        <v>0.60993518061224483</v>
      </c>
      <c r="D14">
        <f t="shared" si="2"/>
        <v>1.2819409770690278</v>
      </c>
      <c r="E14">
        <f t="shared" si="3"/>
        <v>0.32048524426725694</v>
      </c>
      <c r="F14">
        <f t="shared" si="4"/>
        <v>38.929372093844449</v>
      </c>
      <c r="G14">
        <f t="shared" si="5"/>
        <v>155.7174883753778</v>
      </c>
      <c r="H14">
        <f t="shared" si="6"/>
        <v>2.9945670841418806</v>
      </c>
    </row>
    <row r="15" spans="1:8" x14ac:dyDescent="0.35">
      <c r="A15">
        <v>14</v>
      </c>
      <c r="B15">
        <f t="shared" si="0"/>
        <v>0.18305428571428628</v>
      </c>
      <c r="C15">
        <f t="shared" si="1"/>
        <v>0.70697084285714262</v>
      </c>
      <c r="D15">
        <f t="shared" si="2"/>
        <v>0.73028531696077947</v>
      </c>
      <c r="E15">
        <f t="shared" si="3"/>
        <v>0.18257132924019487</v>
      </c>
      <c r="F15">
        <f t="shared" si="4"/>
        <v>21.23690756686598</v>
      </c>
      <c r="G15">
        <f t="shared" si="5"/>
        <v>84.947630267463921</v>
      </c>
      <c r="H15">
        <f t="shared" si="6"/>
        <v>1.5169219690618558</v>
      </c>
    </row>
    <row r="16" spans="1:8" x14ac:dyDescent="0.35">
      <c r="A16">
        <v>15</v>
      </c>
      <c r="B16">
        <f t="shared" si="0"/>
        <v>0</v>
      </c>
      <c r="C16">
        <f t="shared" si="1"/>
        <v>0.81116615816326509</v>
      </c>
      <c r="D16">
        <f t="shared" si="2"/>
        <v>0.81116615816326509</v>
      </c>
      <c r="E16">
        <f t="shared" si="3"/>
        <v>0.20279153954081627</v>
      </c>
      <c r="F16">
        <f t="shared" si="4"/>
        <v>23.74203515326284</v>
      </c>
      <c r="G16">
        <f t="shared" si="5"/>
        <v>94.968140613051361</v>
      </c>
      <c r="H16">
        <f t="shared" si="6"/>
        <v>1.582802343550856</v>
      </c>
    </row>
    <row r="17" spans="1:8" x14ac:dyDescent="0.35">
      <c r="A17">
        <v>16</v>
      </c>
      <c r="B17">
        <f t="shared" si="0"/>
        <v>0</v>
      </c>
      <c r="C17">
        <f t="shared" si="1"/>
        <v>0.92252112653061213</v>
      </c>
      <c r="D17">
        <f t="shared" si="2"/>
        <v>0.92252112653061213</v>
      </c>
      <c r="E17">
        <f t="shared" si="3"/>
        <v>0.23063028163265303</v>
      </c>
      <c r="F17">
        <f t="shared" si="4"/>
        <v>27.24098964994322</v>
      </c>
      <c r="G17">
        <f t="shared" si="5"/>
        <v>108.96395859977288</v>
      </c>
      <c r="H17">
        <f t="shared" si="6"/>
        <v>1.7025618531214513</v>
      </c>
    </row>
    <row r="18" spans="1:8" x14ac:dyDescent="0.35">
      <c r="A18">
        <v>17</v>
      </c>
      <c r="B18">
        <f t="shared" si="0"/>
        <v>0</v>
      </c>
      <c r="C18">
        <f t="shared" si="1"/>
        <v>1.0410357479591834</v>
      </c>
      <c r="D18">
        <f t="shared" si="2"/>
        <v>1.0410357479591834</v>
      </c>
      <c r="E18">
        <f t="shared" si="3"/>
        <v>0.26025893698979585</v>
      </c>
      <c r="F18">
        <f t="shared" si="4"/>
        <v>31.028480775866065</v>
      </c>
      <c r="G18">
        <f t="shared" si="5"/>
        <v>124.11392310346426</v>
      </c>
      <c r="H18">
        <f t="shared" si="6"/>
        <v>1.8252047515215333</v>
      </c>
    </row>
    <row r="19" spans="1:8" x14ac:dyDescent="0.35">
      <c r="A19">
        <v>18</v>
      </c>
      <c r="B19">
        <f t="shared" si="0"/>
        <v>0</v>
      </c>
      <c r="C19">
        <f t="shared" si="1"/>
        <v>1.1667100224489795</v>
      </c>
      <c r="D19">
        <f t="shared" si="2"/>
        <v>1.1667100224489795</v>
      </c>
      <c r="E19">
        <f t="shared" si="3"/>
        <v>0.29167750561224487</v>
      </c>
      <c r="F19">
        <f t="shared" si="4"/>
        <v>35.116388213019121</v>
      </c>
      <c r="G19">
        <f t="shared" si="5"/>
        <v>140.46555285207648</v>
      </c>
      <c r="H19">
        <f t="shared" si="6"/>
        <v>1.95091045627884</v>
      </c>
    </row>
    <row r="20" spans="1:8" x14ac:dyDescent="0.35">
      <c r="A20">
        <v>19</v>
      </c>
      <c r="B20">
        <f t="shared" si="0"/>
        <v>0</v>
      </c>
      <c r="C20">
        <f t="shared" si="1"/>
        <v>1.2995439499999999</v>
      </c>
      <c r="D20">
        <f t="shared" si="2"/>
        <v>1.2995439499999999</v>
      </c>
      <c r="E20">
        <f t="shared" si="3"/>
        <v>0.32488598749999997</v>
      </c>
      <c r="F20">
        <f t="shared" si="4"/>
        <v>39.517309313501073</v>
      </c>
      <c r="G20">
        <f t="shared" si="5"/>
        <v>158.06923725400429</v>
      </c>
      <c r="H20">
        <f t="shared" si="6"/>
        <v>2.079858384921109</v>
      </c>
    </row>
    <row r="21" spans="1:8" x14ac:dyDescent="0.35">
      <c r="A21">
        <v>20</v>
      </c>
      <c r="B21">
        <f t="shared" si="0"/>
        <v>0</v>
      </c>
      <c r="C21">
        <f t="shared" si="1"/>
        <v>1.4395375306122449</v>
      </c>
      <c r="D21">
        <f t="shared" si="2"/>
        <v>1.4395375306122449</v>
      </c>
      <c r="E21">
        <f t="shared" si="3"/>
        <v>0.35988438265306122</v>
      </c>
      <c r="F21">
        <f t="shared" si="4"/>
        <v>44.244559099521553</v>
      </c>
      <c r="G21">
        <f t="shared" si="5"/>
        <v>176.97823639808621</v>
      </c>
      <c r="H21">
        <f t="shared" si="6"/>
        <v>2.2122279549760777</v>
      </c>
    </row>
    <row r="22" spans="1:8" x14ac:dyDescent="0.35">
      <c r="A22">
        <v>21</v>
      </c>
      <c r="B22">
        <f t="shared" si="0"/>
        <v>0</v>
      </c>
      <c r="C22">
        <f t="shared" si="1"/>
        <v>1.586690764285714</v>
      </c>
      <c r="D22">
        <f t="shared" si="2"/>
        <v>1.586690764285714</v>
      </c>
      <c r="E22">
        <f t="shared" si="3"/>
        <v>0.3966726910714285</v>
      </c>
      <c r="F22">
        <f t="shared" si="4"/>
        <v>49.31217026340115</v>
      </c>
      <c r="G22">
        <f t="shared" si="5"/>
        <v>197.2486810536046</v>
      </c>
      <c r="H22">
        <f t="shared" si="6"/>
        <v>2.3481985839714832</v>
      </c>
    </row>
    <row r="23" spans="1:8" x14ac:dyDescent="0.35">
      <c r="A23">
        <v>22</v>
      </c>
      <c r="B23">
        <f>IF(6.9-(0.350317*A23*A23-0.202576*A23)/9.8&gt;0, 6.9-(0.350317*A23*A23-0.202576*A23)/9.8, 0)</f>
        <v>0</v>
      </c>
      <c r="C23">
        <f>(0.0350823*A23*A23+0.00372739*A23)/9.8</f>
        <v>1.7410036510204079</v>
      </c>
      <c r="D23">
        <f t="shared" si="2"/>
        <v>1.7410036510204079</v>
      </c>
      <c r="E23">
        <f t="shared" si="3"/>
        <v>0.43525091275510197</v>
      </c>
      <c r="F23">
        <f t="shared" si="4"/>
        <v>54.7348931675714</v>
      </c>
      <c r="G23">
        <f t="shared" si="5"/>
        <v>218.9395726702856</v>
      </c>
      <c r="H23">
        <f t="shared" si="6"/>
        <v>2.4879496894350637</v>
      </c>
    </row>
    <row r="24" spans="1:8" x14ac:dyDescent="0.35">
      <c r="A24">
        <v>23</v>
      </c>
      <c r="B24">
        <f>IF(6.9-(0.350317*A24*A24-0.202576*A24)/9.8&gt;0, 6.9-(0.350317*A24*A24-0.202576*A24)/9.8, 0)</f>
        <v>0</v>
      </c>
      <c r="C24">
        <f>(0.0350823*A24*A24+0.00372739*A24)/9.8</f>
        <v>1.9024761908163261</v>
      </c>
      <c r="D24">
        <f t="shared" si="2"/>
        <v>1.9024761908163261</v>
      </c>
      <c r="E24">
        <f t="shared" si="3"/>
        <v>0.47561904770408153</v>
      </c>
      <c r="F24">
        <f t="shared" si="4"/>
        <v>60.528195844574803</v>
      </c>
      <c r="G24">
        <f t="shared" si="5"/>
        <v>242.11278337829921</v>
      </c>
      <c r="H24">
        <f t="shared" si="6"/>
        <v>2.6316606888945566</v>
      </c>
    </row>
    <row r="25" spans="1:8" x14ac:dyDescent="0.35">
      <c r="A25">
        <v>24</v>
      </c>
      <c r="B25">
        <f>IF(6.9-(0.350317*A25*A25-0.202576*A25)/9.8&gt;0, 6.9-(0.350317*A25*A25-0.202576*A25)/9.8, 0)</f>
        <v>0</v>
      </c>
      <c r="C25">
        <f>(0.0350823*A25*A25+0.00372739*A25)/9.8</f>
        <v>2.0711083836734692</v>
      </c>
      <c r="D25">
        <f t="shared" si="2"/>
        <v>2.0711083836734692</v>
      </c>
      <c r="E25">
        <f t="shared" si="3"/>
        <v>0.51777709591836729</v>
      </c>
      <c r="F25">
        <f t="shared" si="4"/>
        <v>66.708263997064805</v>
      </c>
      <c r="G25">
        <f t="shared" si="5"/>
        <v>266.83305598825922</v>
      </c>
      <c r="H25">
        <f t="shared" si="6"/>
        <v>2.7795109998777003</v>
      </c>
    </row>
    <row r="26" spans="1:8" x14ac:dyDescent="0.35">
      <c r="A26">
        <v>25</v>
      </c>
      <c r="B26">
        <f t="shared" ref="B26:B31" si="7">IF(6.9-(0.350317*A26*A26-0.202576*A26)/9.8&gt;0, 6.9-(0.350317*A26*A26-0.202576*A26)/9.8, 0)</f>
        <v>0</v>
      </c>
      <c r="C26">
        <f t="shared" ref="C26:C31" si="8">(0.0350823*A26*A26+0.00372739*A26)/9.8</f>
        <v>2.2469002295918363</v>
      </c>
      <c r="D26">
        <f t="shared" si="2"/>
        <v>2.2469002295918363</v>
      </c>
      <c r="E26">
        <f t="shared" si="3"/>
        <v>0.56172505739795908</v>
      </c>
      <c r="F26">
        <f t="shared" si="4"/>
        <v>73.292000997805772</v>
      </c>
      <c r="G26">
        <f t="shared" si="5"/>
        <v>293.16800399122309</v>
      </c>
      <c r="H26">
        <f t="shared" si="6"/>
        <v>2.9316800399122309</v>
      </c>
    </row>
    <row r="27" spans="1:8" x14ac:dyDescent="0.35">
      <c r="A27">
        <v>26</v>
      </c>
      <c r="B27">
        <f t="shared" si="7"/>
        <v>0</v>
      </c>
      <c r="C27">
        <f t="shared" si="8"/>
        <v>2.4298517285714283</v>
      </c>
      <c r="D27">
        <f t="shared" si="2"/>
        <v>2.4298517285714283</v>
      </c>
      <c r="E27">
        <f t="shared" si="3"/>
        <v>0.60746293214285707</v>
      </c>
      <c r="F27">
        <f t="shared" si="4"/>
        <v>80.29702788967306</v>
      </c>
      <c r="G27">
        <f t="shared" si="5"/>
        <v>321.18811155869224</v>
      </c>
      <c r="H27">
        <f t="shared" si="6"/>
        <v>3.0883472265258871</v>
      </c>
    </row>
    <row r="28" spans="1:8" x14ac:dyDescent="0.35">
      <c r="A28">
        <v>27</v>
      </c>
      <c r="B28">
        <f t="shared" si="7"/>
        <v>0</v>
      </c>
      <c r="C28">
        <f t="shared" si="8"/>
        <v>2.6199628806122446</v>
      </c>
      <c r="D28">
        <f t="shared" si="2"/>
        <v>2.6199628806122446</v>
      </c>
      <c r="E28">
        <f t="shared" si="3"/>
        <v>0.65499072015306115</v>
      </c>
      <c r="F28">
        <f t="shared" si="4"/>
        <v>87.741683385652948</v>
      </c>
      <c r="G28">
        <f t="shared" si="5"/>
        <v>350.96673354261179</v>
      </c>
      <c r="H28">
        <f t="shared" si="6"/>
        <v>3.2496919772464055</v>
      </c>
    </row>
    <row r="29" spans="1:8" x14ac:dyDescent="0.35">
      <c r="A29">
        <v>28</v>
      </c>
      <c r="B29">
        <f t="shared" si="7"/>
        <v>0</v>
      </c>
      <c r="C29">
        <f t="shared" si="8"/>
        <v>2.8172336857142848</v>
      </c>
      <c r="D29">
        <f t="shared" si="2"/>
        <v>2.8172336857142848</v>
      </c>
      <c r="E29">
        <f t="shared" si="3"/>
        <v>0.7043084214285712</v>
      </c>
      <c r="F29">
        <f t="shared" si="4"/>
        <v>95.645023868842657</v>
      </c>
      <c r="G29">
        <f t="shared" si="5"/>
        <v>382.58009547537063</v>
      </c>
      <c r="H29">
        <f t="shared" si="6"/>
        <v>3.4158937096015234</v>
      </c>
    </row>
    <row r="30" spans="1:8" x14ac:dyDescent="0.35">
      <c r="A30">
        <v>29</v>
      </c>
      <c r="B30">
        <f t="shared" si="7"/>
        <v>0</v>
      </c>
      <c r="C30">
        <f t="shared" si="8"/>
        <v>3.0216641438775502</v>
      </c>
      <c r="D30">
        <f t="shared" si="2"/>
        <v>3.0216641438775502</v>
      </c>
      <c r="E30">
        <f t="shared" si="3"/>
        <v>0.75541603596938756</v>
      </c>
      <c r="F30">
        <f t="shared" si="4"/>
        <v>104.02682339245044</v>
      </c>
      <c r="G30">
        <f t="shared" si="5"/>
        <v>416.10729356980175</v>
      </c>
      <c r="H30">
        <f t="shared" si="6"/>
        <v>3.5871318411189805</v>
      </c>
    </row>
    <row r="31" spans="1:8" x14ac:dyDescent="0.35">
      <c r="A31">
        <v>30</v>
      </c>
      <c r="B31">
        <f t="shared" si="7"/>
        <v>0</v>
      </c>
      <c r="C31">
        <f t="shared" si="8"/>
        <v>3.23325425510204</v>
      </c>
      <c r="D31">
        <f t="shared" si="2"/>
        <v>3.23325425510204</v>
      </c>
      <c r="E31">
        <f t="shared" si="3"/>
        <v>0.80831356377551</v>
      </c>
      <c r="F31">
        <f t="shared" si="4"/>
        <v>112.90757367979539</v>
      </c>
      <c r="G31">
        <f t="shared" si="5"/>
        <v>451.63029471918156</v>
      </c>
      <c r="H31">
        <f t="shared" si="6"/>
        <v>3.763585789326513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Power &amp; Thrust Data</vt:lpstr>
      <vt:lpstr>Drag &amp; Lift Data</vt:lpstr>
      <vt:lpstr>Cruise Speed (Loaded)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Ahmad Mushtaq</cp:lastModifiedBy>
  <dcterms:created xsi:type="dcterms:W3CDTF">2015-06-05T18:17:20Z</dcterms:created>
  <dcterms:modified xsi:type="dcterms:W3CDTF">2022-06-22T17:01:43Z</dcterms:modified>
</cp:coreProperties>
</file>